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'BS'!$A$1:$H$59</definedName>
    <definedName name="_xlnm.Print_Area" localSheetId="4">'NOTES'!$A$1:$I$218</definedName>
    <definedName name="_xlnm.Print_Area" localSheetId="0">'PL'!$A$1:$E$54</definedName>
    <definedName name="_xlnm.Print_Titles" localSheetId="2">'EQUITY'!$1:$11</definedName>
  </definedNames>
  <calcPr fullCalcOnLoad="1"/>
</workbook>
</file>

<file path=xl/sharedStrings.xml><?xml version="1.0" encoding="utf-8"?>
<sst xmlns="http://schemas.openxmlformats.org/spreadsheetml/2006/main" count="412" uniqueCount="305">
  <si>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</si>
  <si>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</si>
  <si>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</si>
  <si>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</si>
  <si>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</si>
  <si>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</si>
  <si>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</si>
  <si>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</si>
  <si>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</si>
  <si>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</si>
  <si>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</si>
  <si>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</si>
  <si>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</si>
  <si>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</si>
  <si>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</si>
  <si>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</si>
  <si>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</si>
  <si>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</si>
  <si>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</si>
  <si>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</si>
  <si>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</si>
  <si>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</si>
  <si>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</si>
  <si>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</si>
  <si>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</si>
  <si>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</si>
  <si>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</si>
  <si>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</si>
  <si>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</si>
  <si>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</si>
  <si>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</si>
  <si>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</si>
  <si>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</si>
  <si>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</si>
  <si>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</si>
  <si>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</si>
  <si>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</si>
  <si>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</si>
  <si>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</si>
  <si>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</si>
  <si>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</si>
  <si>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</si>
  <si>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</si>
  <si>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</si>
  <si>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</si>
  <si>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</si>
  <si>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</si>
  <si>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</si>
  <si>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</si>
  <si>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</si>
  <si>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</si>
  <si>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</si>
  <si>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</si>
  <si>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</si>
  <si>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</si>
  <si>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</si>
  <si>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</si>
  <si>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</si>
  <si>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</si>
  <si>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</si>
  <si>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</si>
  <si>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</si>
  <si>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</si>
  <si>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</si>
  <si>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</si>
  <si>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</si>
  <si>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</si>
  <si>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</si>
  <si>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</si>
  <si>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</si>
  <si>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</si>
  <si>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</si>
  <si>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</si>
  <si>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</si>
  <si>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</si>
  <si>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</si>
  <si>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</si>
  <si>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</si>
  <si>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</si>
  <si>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</si>
  <si>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</si>
  <si>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</si>
  <si>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</si>
  <si>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</si>
  <si>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</si>
  <si>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</si>
  <si>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</si>
  <si>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UNAUDITED CONDENSED CONSOLIDATED CASH FLOW STATEMENT</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</si>
  <si>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</si>
  <si>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</si>
  <si>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</si>
  <si>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</si>
  <si>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</si>
  <si>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</si>
  <si>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</si>
  <si>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</si>
  <si>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</si>
  <si>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</si>
  <si>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</si>
  <si>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</si>
  <si>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</si>
  <si>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</si>
  <si>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</si>
  <si>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</si>
  <si>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</si>
  <si>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</si>
  <si>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</si>
  <si>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</si>
  <si>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</si>
  <si>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</si>
  <si>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</si>
  <si>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</si>
  <si>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</si>
  <si>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</si>
  <si>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</si>
  <si>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</si>
  <si>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</si>
  <si>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</si>
  <si>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</si>
  <si>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</si>
  <si>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</si>
  <si>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</si>
  <si>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</si>
  <si>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</si>
  <si>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</si>
  <si>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</si>
  <si>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</si>
  <si>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</si>
  <si>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</si>
  <si>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</si>
  <si>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</si>
  <si>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</si>
  <si>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</si>
  <si>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</si>
  <si>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</si>
  <si>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</si>
  <si>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</si>
  <si>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</si>
  <si>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</si>
  <si>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</si>
  <si>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</si>
  <si>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</si>
  <si>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</si>
  <si>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</si>
  <si>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</si>
  <si>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</si>
  <si>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</si>
  <si>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</si>
  <si>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</si>
  <si>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</si>
  <si>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</si>
  <si>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</si>
  <si>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</si>
  <si>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</si>
  <si>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</si>
  <si>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</si>
  <si>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</si>
  <si>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</si>
  <si>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</si>
  <si>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</si>
  <si>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</si>
  <si>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</si>
  <si>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</si>
  <si>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</si>
  <si>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</si>
  <si>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</si>
  <si>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</si>
  <si>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</si>
  <si>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</si>
  <si>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r>
      <t xml:space="preserve">CCM DUOPHARMA  BIOTECH BERHAD </t>
    </r>
    <r>
      <rPr>
        <sz val="10"/>
        <rFont val="Arial Black"/>
        <family val="2"/>
      </rPr>
      <t>(524271-W)</t>
    </r>
  </si>
  <si>
    <t>UNAUDITED CONDENSED CONSOLIDATED STATEMENT OF COMPREHENSIVE INCOME</t>
  </si>
  <si>
    <t>UNAUDITED CONDENSED CONSOLIDATED STATEMENT OF FINANCIAL POSITION</t>
  </si>
  <si>
    <t>Disclosure of Realised and Unrealised</t>
  </si>
  <si>
    <t xml:space="preserve"> - Unrealised</t>
  </si>
  <si>
    <t>Less: Consolidation adjustments</t>
  </si>
  <si>
    <t>Total retained profits:</t>
  </si>
  <si>
    <t>Total retained profit</t>
  </si>
  <si>
    <t>Current year
to date</t>
  </si>
  <si>
    <t>There are no issuance, cancellations, repurchases, resale and repayments of debts and equity securities for the financial period under review.</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</si>
  <si>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</si>
  <si>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</si>
  <si>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</si>
  <si>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</si>
  <si>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</si>
  <si>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</si>
  <si>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</si>
  <si>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</si>
  <si>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</si>
  <si>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</si>
  <si>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</si>
  <si>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</si>
  <si>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</si>
  <si>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</si>
  <si>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</si>
  <si>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</si>
  <si>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</si>
  <si>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</si>
  <si>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</si>
  <si>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</si>
  <si>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</si>
  <si>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</si>
  <si>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</si>
  <si>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</si>
  <si>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</si>
  <si>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</si>
  <si>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</si>
  <si>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</si>
  <si>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</si>
  <si>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</si>
  <si>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</si>
  <si>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</si>
  <si>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</si>
  <si>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Total other comprehensive income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</si>
  <si>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</si>
  <si>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</si>
  <si>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</si>
  <si>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</si>
  <si>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</si>
  <si>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</si>
  <si>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</si>
  <si>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Preceding year corresponding period</t>
  </si>
  <si>
    <t xml:space="preserve">Net decrease in cash and cash equivalents </t>
  </si>
  <si>
    <t>Investment properties</t>
  </si>
  <si>
    <t>Prospects for the Remainder of Current Financial Year</t>
  </si>
  <si>
    <t>Retained earnings</t>
  </si>
  <si>
    <t>Profit Before Tax</t>
  </si>
  <si>
    <t>Bad debt written off</t>
  </si>
  <si>
    <t>Interest expense</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</si>
  <si>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</si>
  <si>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</si>
  <si>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</si>
  <si>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</si>
  <si>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</si>
  <si>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</si>
  <si>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</si>
  <si>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</si>
  <si>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</si>
  <si>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(The Condensed Consolidated Balance Sheet should be read in conjunction with the Audited Financial Statements for the year ended 31 December 2012 and the accompanying explanatory notes attached to the interim financial statements.)</t>
  </si>
  <si>
    <t>31/12/2012</t>
  </si>
  <si>
    <t>b) 2012 interim dividend (3.5 sen per share tax exempt)</t>
  </si>
  <si>
    <t>At 31 December 2012</t>
  </si>
  <si>
    <t>(The Condensed Consolidated Statement of Changes in Equity should be read in conjunction with the Audited Financial Statements for the year ended 31 December 2012 and the accompanying explanatory notes attached to the interim financial statements.)</t>
  </si>
  <si>
    <t>(The Condensed Consolidated Cash Flow Statement should be read in conjunction with the Audited Financial Statements for the year ended 31 December 2012</t>
  </si>
  <si>
    <t xml:space="preserve">At 1 January 2012 </t>
  </si>
  <si>
    <t>At 1 January 2013</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</si>
  <si>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</si>
  <si>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 interim financial report has been prepared in accordance with the same accounting policies in the consolidated financial statement as at and for the year ended 31 December 2012.</t>
  </si>
  <si>
    <t>The accounting policies and methods of computation adopted by the Group in this interim financial report are consistent with those adopted in the most recent audited financial statements for the financial year ended 31 December 2012.</t>
  </si>
  <si>
    <t xml:space="preserve">On 1 January 2013, the Group adopted the following new and amended MFRSs and IC Interpretation mandatory for annual financial periods beginning on or after 1 January 2013:
</t>
  </si>
  <si>
    <t>The adoption of the above did not have any significant effects on the interim financial report upon their initial application.</t>
  </si>
  <si>
    <t>There is no disposal of unquoted investment and/or properties during the current financial quarter.</t>
  </si>
  <si>
    <t>(I)</t>
  </si>
  <si>
    <t>Cash and cash equivalents comprise:</t>
  </si>
  <si>
    <t>Cash and bank balances</t>
  </si>
  <si>
    <t>Fixed deposits placed with licensed financial institutions</t>
  </si>
  <si>
    <t xml:space="preserve"> - The Condensed Consolidated Income Statement should be read in conjunction with the Audited Financial Statements for the year ended 31 December 2012 and the accompanying </t>
  </si>
  <si>
    <t>explanatory notes attached to the interim financial statements.</t>
  </si>
  <si>
    <t xml:space="preserve"> - Certain comparative figures have been reclassified to conform with current year presentation</t>
  </si>
  <si>
    <t>Year To Date</t>
  </si>
  <si>
    <t>Quarter Ended</t>
  </si>
  <si>
    <t xml:space="preserve">  Year To Date</t>
  </si>
  <si>
    <t>(30/6/13)</t>
  </si>
  <si>
    <t>Qtr 2 2013</t>
  </si>
  <si>
    <r>
      <t xml:space="preserve">CCM DUOPHARMA BIOTECH BERHAD </t>
    </r>
    <r>
      <rPr>
        <b/>
        <sz val="10"/>
        <rFont val="Arial Black"/>
        <family val="2"/>
      </rPr>
      <t>(524271-W)</t>
    </r>
  </si>
  <si>
    <r>
      <rPr>
        <b/>
        <sz val="12"/>
        <rFont val="Arial Narrow"/>
        <family val="2"/>
      </rPr>
      <t>MFRSs/ Interpretations</t>
    </r>
    <r>
      <rPr>
        <sz val="12"/>
        <rFont val="Arial Narrow"/>
        <family val="2"/>
      </rPr>
      <t xml:space="preserve">
• MFRS 10, Consolidated Financial Statements
• MFRS 11, Joint Arrangements
• MFRS 12, Disclosure of Interests in Other Entities
• MFRS 13, Fair Value Measurement
• MFRS 119, Employee Benefits (2011)
• MFRS 127, Separate Financial Statements (2011)
• MFRS 128, Investments in Associates and Joint Ventures (2011)
• IC Interpretation 20, Stripping Costs in the Production Phase of a Surface Mine
• Amendments to MFRS 7, Financial Instruments: Disclosures – Offsetting Financial Assets and Financial Liabilities
• Amendments to MFRS 1, First-time Adoption of Malaysian Financial Reporting Standards – Government Loans
• Amendments to MFRS 1, First-time Adoption of Malaysian Financial Reporting Standards (Annual Improvements 2009-2011 Cycle)
• Amendments to MFRS 101, Presentation of Financial Statements (Annual Improvements 2009-2011 Cycle)
• Amendments to MFRS 116, Property, Plant and Equipment (Annual Improvements 2009-2011 Cycle)
• Amendments to MFRS 132, Financial Instruments: Presentation (Annual Improvements 2009-2011 Cycle)
• Amendments to MFRS 134, Interim Financial Reporting (Annual Improvements 2009-2011 Cycle)
• Amendments to MFRS 10, Consolidated Financial Statements: Transition Guidance
• Amendments to MFRS 11, Joint Arrangements: Transition Guidance
• Amendments to MFRS 12, Disclosure of Interests in Other Entities: Transition Guidance
</t>
    </r>
  </si>
  <si>
    <t>Gain on disposal of property, plant and equipment</t>
  </si>
  <si>
    <t>a) 2011 final dividend 
    -1.55950 sen per share gross &amp;
    9.70538 sen per share tax exempt</t>
  </si>
  <si>
    <t>Change in fair value of investment properties</t>
  </si>
  <si>
    <t>Operating profit is arrived at after charging / (crediting):</t>
  </si>
  <si>
    <t>Change in fair value for investment properties</t>
  </si>
  <si>
    <t>FOR THE PERIOD ENDED 30 SEPT 2013</t>
  </si>
  <si>
    <t>AS AT 30 SEPT 2013</t>
  </si>
  <si>
    <t>30/9/2013</t>
  </si>
  <si>
    <t>At 30 Sept 2013</t>
  </si>
  <si>
    <t>2012 final dividend (10.5 sen per share tax exempt under single tier system)</t>
  </si>
  <si>
    <t xml:space="preserve"> 30 SEPT 2013</t>
  </si>
  <si>
    <t>Provision for products warranty</t>
  </si>
  <si>
    <t>Cash and cash equivalents as at 30 Sept</t>
  </si>
  <si>
    <t xml:space="preserve"> 30 SEPT 2012</t>
  </si>
  <si>
    <t>Quarterly Report On Results For The Period Ended 30 Sept 2013</t>
  </si>
  <si>
    <t xml:space="preserve">The Group paid final dividend 21% (10.5 sen) per share tax exempt dividend under single tier system amounting RM 14.58 million in respect of financial year </t>
  </si>
  <si>
    <t>ended 31 December 2012 during the current quarter. (2012 : nil)</t>
  </si>
  <si>
    <t>Significant related parties transactions of the Group for the year ended 30 Sept 2013 are as follows:-</t>
  </si>
  <si>
    <t>(30/9/13)</t>
  </si>
  <si>
    <t>Qtr 3 2013</t>
  </si>
  <si>
    <t>30/9/13</t>
  </si>
  <si>
    <t>As at 30 Sept 2013</t>
  </si>
  <si>
    <t>As at 30 Sept 2012</t>
  </si>
  <si>
    <t>There are no material events after the period end up to 12 November 2013 (latest practicable date which is not earlier than 7 days from the date of issuance of this quarterly report) that have not been reflected in the financial statements for the financial period ended 30 Sept 2013.</t>
  </si>
  <si>
    <t>19 November 2013</t>
  </si>
  <si>
    <t>The Directors do not recommend any interim dividend for the current quarter ended 30 September 2013. (2012: Nil)</t>
  </si>
  <si>
    <t>Other than the above, there were no impairment of assets and gain or loss on derivatives for the current quarter and current period ended 30 Sept 2013.</t>
  </si>
  <si>
    <t>The interim financial statements were authorised for issue by the Board of Directors in accordance with a resolution of the directors on 19 November 2013</t>
  </si>
  <si>
    <t>There was no material litigation up to 12 November 2013 .</t>
  </si>
  <si>
    <t>CURRENT SAP</t>
  </si>
  <si>
    <t xml:space="preserve"> =(29,381,802-3,768,000)*25%</t>
  </si>
  <si>
    <t>DMSB TAX</t>
  </si>
  <si>
    <t>NEED TO REVERSE OUT</t>
  </si>
  <si>
    <t>DEFER TAX</t>
  </si>
  <si>
    <t>The Group's effective tax rate is lower than the statutory tax rate due to incorporation of changes in fair value of investment property amounting to RM3.7 million which is not subject to tax.</t>
  </si>
  <si>
    <t>Impairment of inventories</t>
  </si>
  <si>
    <r>
      <t>Demand in the pharmaceutical industry is expected to remain relatively stable albeit increased uncertainty in global economy and foreign currency exchange rates. The defensive nature of the industry augurs well for the Group although demand may fluctuate especially for supply to government hospitals via tender business. 
Barring any unforseen circumstances, the Group is expected to</t>
    </r>
    <r>
      <rPr>
        <sz val="12"/>
        <color indexed="10"/>
        <rFont val="Arial Narrow"/>
        <family val="2"/>
      </rPr>
      <t xml:space="preserve"> </t>
    </r>
    <r>
      <rPr>
        <sz val="12"/>
        <color indexed="8"/>
        <rFont val="Arial Narrow"/>
        <family val="2"/>
      </rPr>
      <t>perform better than financial year 2012.</t>
    </r>
  </si>
  <si>
    <r>
      <t xml:space="preserve">The Group recorded a revenue and profit before tax (PBT) of RM40.85 million and RM9.05 million respectively for current quarter ended 30 Sept 2013 as compared to RM37.99 million and RM13.00 million for the preceding financial quarter. The increase in revenue was mainly due to higher sales to private sector and also government hospitals during the quarter.However, PBT is lesser than Q2 2013 due to  incorporation of changes in fair value of investment property amounting to RM3.7mil  in previous quarter and </t>
    </r>
    <r>
      <rPr>
        <sz val="12"/>
        <color indexed="8"/>
        <rFont val="Arial Narrow"/>
        <family val="2"/>
      </rPr>
      <t>impairment of inventories in Q3 2013 amounting to RM1.4mil</t>
    </r>
    <r>
      <rPr>
        <sz val="12"/>
        <color indexed="10"/>
        <rFont val="Arial Narrow"/>
        <family val="2"/>
      </rPr>
      <t>.</t>
    </r>
  </si>
  <si>
    <r>
      <t>(30/9/</t>
    </r>
    <r>
      <rPr>
        <b/>
        <sz val="12"/>
        <color indexed="8"/>
        <rFont val="Arial Narrow"/>
        <family val="2"/>
      </rPr>
      <t>12)</t>
    </r>
  </si>
  <si>
    <r>
      <t>The Group recorded a revenue and profit before tax (PBT) of RM116.67 million and RM31.02 million respectively for current period ended 30 Sept 2013 as compared to RM99.93 million and RM26.30 million for the corresponding period last year.  The Group's revenue has improved as compared to last year corresponding period mainly due to increase demand</t>
    </r>
    <r>
      <rPr>
        <sz val="12"/>
        <color indexed="10"/>
        <rFont val="Arial Narrow"/>
        <family val="2"/>
      </rPr>
      <t xml:space="preserve"> </t>
    </r>
    <r>
      <rPr>
        <sz val="12"/>
        <color indexed="8"/>
        <rFont val="Arial Narrow"/>
        <family val="2"/>
      </rPr>
      <t>from</t>
    </r>
    <r>
      <rPr>
        <sz val="12"/>
        <rFont val="Arial Narrow"/>
        <family val="2"/>
      </rPr>
      <t xml:space="preserve"> Government Hospitals via tender business and export market.  Increase in revenue couple</t>
    </r>
    <r>
      <rPr>
        <sz val="12"/>
        <color indexed="8"/>
        <rFont val="Arial Narrow"/>
        <family val="2"/>
      </rPr>
      <t>d</t>
    </r>
    <r>
      <rPr>
        <sz val="12"/>
        <rFont val="Arial Narrow"/>
        <family val="2"/>
      </rPr>
      <t xml:space="preserve"> with incorporation of changes in fair value of investment property in Q2 2013 has led to increase in PBT for YTD September 2013 as compare to corresponding period last year.</t>
    </r>
  </si>
</sst>
</file>

<file path=xl/styles.xml><?xml version="1.0" encoding="utf-8"?>
<styleSheet xmlns="http://schemas.openxmlformats.org/spreadsheetml/2006/main">
  <numFmts count="44">
    <numFmt numFmtId="5" formatCode="&quot;BZ$&quot;#,##0_);\(&quot;BZ$&quot;#,##0\)"/>
    <numFmt numFmtId="6" formatCode="&quot;BZ$&quot;#,##0_);[Red]\(&quot;BZ$&quot;#,##0\)"/>
    <numFmt numFmtId="7" formatCode="&quot;BZ$&quot;#,##0.00_);\(&quot;BZ$&quot;#,##0.00\)"/>
    <numFmt numFmtId="8" formatCode="&quot;BZ$&quot;#,##0.00_);[Red]\(&quot;BZ$&quot;#,##0.00\)"/>
    <numFmt numFmtId="42" formatCode="_(&quot;BZ$&quot;* #,##0_);_(&quot;BZ$&quot;* \(#,##0\);_(&quot;BZ$&quot;* &quot;-&quot;_);_(@_)"/>
    <numFmt numFmtId="41" formatCode="_(* #,##0_);_(* \(#,##0\);_(* &quot;-&quot;_);_(@_)"/>
    <numFmt numFmtId="44" formatCode="_(&quot;BZ$&quot;* #,##0.00_);_(&quot;BZ$&quot;* \(#,##0.00\);_(&quot;BZ$&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_);_(* \(#,##0\);_(* &quot;-&quot;??_);_(@_)"/>
    <numFmt numFmtId="185" formatCode="0.0_);\(0.0\)"/>
    <numFmt numFmtId="186" formatCode="_(* #,##0.000_);_(* \(#,##0.000\);_(* &quot;-&quot;_);_(@_)"/>
    <numFmt numFmtId="187" formatCode="_(* #,##0.00_);_(* \(#,##0.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_(* #,##0.000_);_(* \(#,##0.000\);_(* &quot;-&quot;??_);_(@_)"/>
    <numFmt numFmtId="193" formatCode="0.00_);\(0.00\)"/>
    <numFmt numFmtId="194" formatCode="_(* #,##0.0_);_(* \(#,##0.0\);_(* &quot;-&quot;_);_(@_)"/>
    <numFmt numFmtId="195" formatCode="0_);\(0\)"/>
    <numFmt numFmtId="196" formatCode="[$€-2]\ #,##0.00_);[Red]\([$€-2]\ #,##0.00\)"/>
    <numFmt numFmtId="197" formatCode="#,##0.0"/>
    <numFmt numFmtId="198" formatCode="0.0"/>
    <numFmt numFmtId="199" formatCode="_(* #,##0.0000_);_(* \(#,##0.0000\);_(* &quot;-&quot;??_);_(@_)"/>
  </numFmts>
  <fonts count="54">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b/>
      <sz val="10"/>
      <name val="Arial"/>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sz val="10"/>
      <name val="Times New Roman"/>
      <family val="1"/>
    </font>
    <font>
      <b/>
      <u val="single"/>
      <sz val="10"/>
      <name val="Arial"/>
      <family val="2"/>
    </font>
    <font>
      <sz val="12"/>
      <name val="Arial"/>
      <family val="2"/>
    </font>
    <font>
      <b/>
      <sz val="12"/>
      <name val="Arial Black"/>
      <family val="2"/>
    </font>
    <font>
      <b/>
      <sz val="10"/>
      <name val="Arial Black"/>
      <family val="2"/>
    </font>
    <font>
      <sz val="12"/>
      <name val="Times New Roman"/>
      <family val="1"/>
    </font>
    <font>
      <u val="singleAccounting"/>
      <sz val="12"/>
      <name val="Arial Narrow"/>
      <family val="2"/>
    </font>
    <font>
      <b/>
      <sz val="14"/>
      <name val="Arial Narrow"/>
      <family val="2"/>
    </font>
    <font>
      <u val="single"/>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11"/>
      <color indexed="9"/>
      <name val="Arial Narrow"/>
      <family val="2"/>
    </font>
    <font>
      <b/>
      <sz val="11"/>
      <color indexed="9"/>
      <name val="Arial Narrow"/>
      <family val="2"/>
    </font>
    <font>
      <sz val="12"/>
      <color indexed="10"/>
      <name val="Arial Narrow"/>
      <family val="2"/>
    </font>
    <font>
      <sz val="12"/>
      <color indexed="8"/>
      <name val="Arial Narrow"/>
      <family val="2"/>
    </font>
    <font>
      <sz val="10"/>
      <color indexed="8"/>
      <name val="Arial Narrow"/>
      <family val="2"/>
    </font>
    <font>
      <b/>
      <sz val="12"/>
      <color indexed="8"/>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3">
    <xf numFmtId="0" fontId="0" fillId="0" borderId="0" xfId="0" applyAlignment="1">
      <alignment/>
    </xf>
    <xf numFmtId="0" fontId="3" fillId="24" borderId="0" xfId="0" applyFont="1" applyFill="1" applyAlignment="1">
      <alignment horizontal="center" vertical="top" wrapText="1"/>
    </xf>
    <xf numFmtId="0" fontId="8" fillId="0" borderId="0" xfId="0" applyFont="1" applyAlignment="1">
      <alignment/>
    </xf>
    <xf numFmtId="0" fontId="1" fillId="24"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8" fillId="24" borderId="0" xfId="0" applyFont="1" applyFill="1" applyAlignment="1">
      <alignment/>
    </xf>
    <xf numFmtId="0" fontId="8" fillId="0" borderId="0" xfId="0" applyFont="1" applyFill="1" applyAlignment="1">
      <alignment/>
    </xf>
    <xf numFmtId="0" fontId="1" fillId="0" borderId="0" xfId="0" applyFont="1" applyAlignment="1">
      <alignment vertical="top" wrapText="1"/>
    </xf>
    <xf numFmtId="0" fontId="8" fillId="0" borderId="0" xfId="0" applyFont="1" applyBorder="1" applyAlignment="1">
      <alignment horizontal="left"/>
    </xf>
    <xf numFmtId="0" fontId="1" fillId="24" borderId="0" xfId="0" applyFont="1" applyFill="1" applyAlignment="1">
      <alignment vertical="top" wrapText="1"/>
    </xf>
    <xf numFmtId="0" fontId="1" fillId="0" borderId="0" xfId="0" applyFont="1" applyAlignment="1">
      <alignment/>
    </xf>
    <xf numFmtId="0" fontId="3" fillId="0" borderId="0" xfId="0" applyFont="1" applyAlignment="1">
      <alignment/>
    </xf>
    <xf numFmtId="0" fontId="0" fillId="0" borderId="0" xfId="0" applyFont="1" applyAlignment="1">
      <alignment/>
    </xf>
    <xf numFmtId="0" fontId="3" fillId="24" borderId="0" xfId="58" applyFont="1" applyFill="1" applyAlignment="1">
      <alignment horizontal="center" vertical="center"/>
      <protection/>
    </xf>
    <xf numFmtId="0" fontId="0" fillId="0" borderId="0" xfId="0" applyFont="1" applyFill="1" applyAlignment="1">
      <alignment/>
    </xf>
    <xf numFmtId="0" fontId="1" fillId="0" borderId="0" xfId="0" applyFont="1" applyFill="1" applyBorder="1" applyAlignment="1">
      <alignment vertical="center"/>
    </xf>
    <xf numFmtId="0" fontId="1" fillId="0" borderId="0" xfId="57" applyFont="1" applyAlignment="1">
      <alignment vertical="center"/>
      <protection/>
    </xf>
    <xf numFmtId="0" fontId="1" fillId="0" borderId="0" xfId="0" applyFont="1" applyFill="1" applyBorder="1" applyAlignment="1">
      <alignment horizontal="left" vertical="center"/>
    </xf>
    <xf numFmtId="0" fontId="12" fillId="0" borderId="0" xfId="0" applyFont="1" applyFill="1" applyAlignment="1">
      <alignment/>
    </xf>
    <xf numFmtId="0" fontId="4" fillId="0" borderId="0" xfId="0" applyFont="1" applyAlignment="1">
      <alignment/>
    </xf>
    <xf numFmtId="0" fontId="15" fillId="0" borderId="10" xfId="58" applyFont="1" applyFill="1" applyBorder="1" applyAlignment="1">
      <alignment vertical="center"/>
      <protection/>
    </xf>
    <xf numFmtId="0" fontId="15" fillId="0" borderId="11" xfId="58" applyFont="1" applyFill="1" applyBorder="1" applyAlignment="1">
      <alignment vertical="center"/>
      <protection/>
    </xf>
    <xf numFmtId="49" fontId="16" fillId="0" borderId="12" xfId="58" applyNumberFormat="1" applyFont="1" applyFill="1" applyBorder="1" applyAlignment="1">
      <alignment horizontal="center" vertical="center"/>
      <protection/>
    </xf>
    <xf numFmtId="49" fontId="16" fillId="0" borderId="13" xfId="58" applyNumberFormat="1" applyFont="1" applyFill="1" applyBorder="1" applyAlignment="1">
      <alignment horizontal="center" vertical="center"/>
      <protection/>
    </xf>
    <xf numFmtId="49" fontId="16" fillId="0" borderId="14" xfId="58" applyNumberFormat="1" applyFont="1" applyFill="1" applyBorder="1" applyAlignment="1">
      <alignment horizontal="center" vertical="center"/>
      <protection/>
    </xf>
    <xf numFmtId="49" fontId="16" fillId="0" borderId="15" xfId="58" applyNumberFormat="1" applyFont="1" applyFill="1" applyBorder="1" applyAlignment="1">
      <alignment horizontal="center" vertical="center"/>
      <protection/>
    </xf>
    <xf numFmtId="14" fontId="16" fillId="0" borderId="14" xfId="58" applyNumberFormat="1" applyFont="1" applyFill="1" applyBorder="1" applyAlignment="1">
      <alignment horizontal="center" vertical="center"/>
      <protection/>
    </xf>
    <xf numFmtId="41" fontId="17" fillId="0" borderId="16" xfId="58" applyNumberFormat="1" applyFont="1" applyFill="1" applyBorder="1" applyAlignment="1">
      <alignment horizontal="center" vertical="center"/>
      <protection/>
    </xf>
    <xf numFmtId="41" fontId="16" fillId="0" borderId="14" xfId="58" applyNumberFormat="1" applyFont="1" applyFill="1" applyBorder="1" applyAlignment="1">
      <alignment horizontal="center" vertical="center"/>
      <protection/>
    </xf>
    <xf numFmtId="41" fontId="16" fillId="0" borderId="15" xfId="58" applyNumberFormat="1" applyFont="1" applyFill="1" applyBorder="1" applyAlignment="1">
      <alignment horizontal="center" vertical="center"/>
      <protection/>
    </xf>
    <xf numFmtId="0" fontId="17" fillId="0" borderId="11" xfId="58" applyFont="1" applyFill="1" applyBorder="1" applyAlignment="1">
      <alignment vertical="center"/>
      <protection/>
    </xf>
    <xf numFmtId="0" fontId="15" fillId="0" borderId="11" xfId="58" applyFont="1" applyFill="1" applyBorder="1" applyAlignment="1">
      <alignment horizontal="justify" vertical="center"/>
      <protection/>
    </xf>
    <xf numFmtId="41" fontId="17" fillId="0" borderId="14" xfId="58" applyNumberFormat="1" applyFont="1" applyFill="1" applyBorder="1" applyAlignment="1">
      <alignment vertical="center"/>
      <protection/>
    </xf>
    <xf numFmtId="0" fontId="17" fillId="0" borderId="11" xfId="58" applyFont="1" applyFill="1" applyBorder="1" applyAlignment="1">
      <alignment horizontal="justify" vertical="top" wrapText="1"/>
      <protection/>
    </xf>
    <xf numFmtId="0" fontId="17" fillId="0" borderId="11" xfId="58" applyFont="1" applyFill="1" applyBorder="1" applyAlignment="1">
      <alignment horizontal="justify" vertical="center"/>
      <protection/>
    </xf>
    <xf numFmtId="187" fontId="17" fillId="0" borderId="14" xfId="58" applyNumberFormat="1" applyFont="1" applyFill="1" applyBorder="1" applyAlignment="1">
      <alignment vertical="center"/>
      <protection/>
    </xf>
    <xf numFmtId="0" fontId="15" fillId="0" borderId="11" xfId="58" applyFont="1" applyBorder="1" applyAlignment="1">
      <alignment vertical="center"/>
      <protection/>
    </xf>
    <xf numFmtId="187" fontId="17" fillId="0" borderId="14" xfId="58" applyNumberFormat="1" applyFont="1" applyBorder="1" applyAlignment="1">
      <alignment vertical="center"/>
      <protection/>
    </xf>
    <xf numFmtId="0" fontId="15" fillId="0" borderId="16" xfId="58" applyFont="1" applyBorder="1" applyAlignment="1">
      <alignment vertical="center"/>
      <protection/>
    </xf>
    <xf numFmtId="187" fontId="17" fillId="0" borderId="17" xfId="58" applyNumberFormat="1" applyFont="1" applyFill="1" applyBorder="1" applyAlignment="1">
      <alignment horizontal="center" vertical="center"/>
      <protection/>
    </xf>
    <xf numFmtId="0" fontId="15" fillId="0" borderId="0" xfId="58" applyFont="1" applyAlignment="1">
      <alignment vertical="center"/>
      <protection/>
    </xf>
    <xf numFmtId="41" fontId="15" fillId="0" borderId="0" xfId="58" applyNumberFormat="1" applyFont="1" applyAlignment="1">
      <alignment vertical="center"/>
      <protection/>
    </xf>
    <xf numFmtId="41" fontId="15" fillId="0" borderId="0" xfId="58" applyNumberFormat="1" applyFont="1" applyFill="1" applyAlignment="1">
      <alignment vertical="center"/>
      <protection/>
    </xf>
    <xf numFmtId="41"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41" fontId="1" fillId="0" borderId="0" xfId="0" applyNumberFormat="1" applyFont="1" applyFill="1" applyBorder="1" applyAlignment="1">
      <alignment vertical="center"/>
    </xf>
    <xf numFmtId="0" fontId="10"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84" fontId="3" fillId="0" borderId="0" xfId="42" applyNumberFormat="1" applyFont="1" applyFill="1" applyBorder="1" applyAlignment="1">
      <alignment vertical="center"/>
    </xf>
    <xf numFmtId="0" fontId="18" fillId="0" borderId="0" xfId="0" applyFont="1" applyFill="1" applyBorder="1" applyAlignment="1">
      <alignment horizontal="left" vertical="center"/>
    </xf>
    <xf numFmtId="0" fontId="13" fillId="0" borderId="0" xfId="0" applyFont="1" applyFill="1" applyBorder="1" applyAlignment="1">
      <alignment vertical="center"/>
    </xf>
    <xf numFmtId="184" fontId="1"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quotePrefix="1">
      <alignment horizontal="left" vertical="center"/>
    </xf>
    <xf numFmtId="0" fontId="13" fillId="0" borderId="0" xfId="0" applyFont="1" applyFill="1" applyBorder="1" applyAlignment="1">
      <alignment horizontal="center" vertical="center"/>
    </xf>
    <xf numFmtId="41" fontId="13" fillId="0" borderId="0" xfId="0" applyNumberFormat="1" applyFont="1" applyFill="1" applyBorder="1" applyAlignment="1">
      <alignment vertical="center"/>
    </xf>
    <xf numFmtId="184" fontId="13" fillId="0" borderId="0" xfId="0" applyNumberFormat="1"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8" fillId="0" borderId="0" xfId="0" applyNumberFormat="1" applyFont="1" applyAlignment="1">
      <alignment/>
    </xf>
    <xf numFmtId="0" fontId="1" fillId="0" borderId="0" xfId="0" applyFont="1" applyFill="1" applyAlignment="1">
      <alignment vertical="top" wrapText="1"/>
    </xf>
    <xf numFmtId="184" fontId="1" fillId="0" borderId="0" xfId="42" applyNumberFormat="1" applyFont="1" applyAlignment="1">
      <alignment/>
    </xf>
    <xf numFmtId="0" fontId="3" fillId="24" borderId="0" xfId="0" applyFont="1" applyFill="1" applyAlignment="1">
      <alignment vertical="top" wrapText="1"/>
    </xf>
    <xf numFmtId="0" fontId="1" fillId="0" borderId="0" xfId="0" applyFont="1" applyAlignment="1">
      <alignment horizontal="left" vertical="top"/>
    </xf>
    <xf numFmtId="41" fontId="15" fillId="0" borderId="12" xfId="43" applyFont="1" applyFill="1" applyBorder="1" applyAlignment="1">
      <alignment vertical="center"/>
    </xf>
    <xf numFmtId="41" fontId="15" fillId="0" borderId="17" xfId="58" applyNumberFormat="1" applyFont="1" applyFill="1" applyBorder="1" applyAlignment="1">
      <alignment vertical="center"/>
      <protection/>
    </xf>
    <xf numFmtId="41" fontId="15" fillId="0" borderId="14" xfId="58" applyNumberFormat="1" applyFont="1" applyFill="1" applyBorder="1" applyAlignment="1">
      <alignment vertical="center"/>
      <protection/>
    </xf>
    <xf numFmtId="41" fontId="17" fillId="0" borderId="18" xfId="58" applyNumberFormat="1" applyFont="1" applyFill="1" applyBorder="1" applyAlignment="1">
      <alignment vertical="center"/>
      <protection/>
    </xf>
    <xf numFmtId="187" fontId="15" fillId="0" borderId="14" xfId="58" applyNumberFormat="1" applyFont="1" applyFill="1" applyBorder="1" applyAlignment="1">
      <alignment vertical="center"/>
      <protection/>
    </xf>
    <xf numFmtId="41" fontId="15" fillId="0" borderId="14" xfId="58" applyNumberFormat="1" applyFont="1" applyFill="1" applyBorder="1" applyAlignment="1">
      <alignment horizontal="right" vertical="center"/>
      <protection/>
    </xf>
    <xf numFmtId="41" fontId="17" fillId="0" borderId="19" xfId="58" applyNumberFormat="1" applyFont="1" applyFill="1" applyBorder="1" applyAlignment="1">
      <alignment vertical="center"/>
      <protection/>
    </xf>
    <xf numFmtId="41" fontId="17" fillId="0" borderId="11" xfId="58" applyNumberFormat="1" applyFont="1" applyFill="1" applyBorder="1" applyAlignment="1">
      <alignment vertical="center"/>
      <protection/>
    </xf>
    <xf numFmtId="41" fontId="15" fillId="0" borderId="11" xfId="58" applyNumberFormat="1" applyFont="1" applyFill="1" applyBorder="1" applyAlignment="1">
      <alignment vertical="center"/>
      <protection/>
    </xf>
    <xf numFmtId="41" fontId="15" fillId="0" borderId="11" xfId="58" applyNumberFormat="1" applyFont="1" applyFill="1" applyBorder="1" applyAlignment="1">
      <alignment horizontal="right" vertical="center"/>
      <protection/>
    </xf>
    <xf numFmtId="41" fontId="17" fillId="0" borderId="19" xfId="58" applyNumberFormat="1" applyFont="1" applyFill="1" applyBorder="1" applyAlignment="1">
      <alignment horizontal="center" vertical="center"/>
      <protection/>
    </xf>
    <xf numFmtId="41" fontId="17" fillId="0" borderId="18" xfId="58" applyNumberFormat="1" applyFont="1" applyFill="1" applyBorder="1" applyAlignment="1">
      <alignment horizontal="center" vertical="center"/>
      <protection/>
    </xf>
    <xf numFmtId="41" fontId="15" fillId="0" borderId="11" xfId="58" applyNumberFormat="1" applyFont="1" applyFill="1" applyBorder="1" applyAlignment="1">
      <alignment horizontal="center" vertical="center"/>
      <protection/>
    </xf>
    <xf numFmtId="41" fontId="15" fillId="0" borderId="14" xfId="58" applyNumberFormat="1" applyFont="1" applyFill="1" applyBorder="1" applyAlignment="1">
      <alignment horizontal="center" vertical="center"/>
      <protection/>
    </xf>
    <xf numFmtId="187" fontId="17" fillId="0" borderId="11" xfId="58" applyNumberFormat="1" applyFont="1" applyFill="1" applyBorder="1" applyAlignment="1">
      <alignment vertical="center"/>
      <protection/>
    </xf>
    <xf numFmtId="41" fontId="1" fillId="0" borderId="20" xfId="0" applyNumberFormat="1" applyFont="1" applyFill="1" applyBorder="1" applyAlignment="1">
      <alignment vertical="center"/>
    </xf>
    <xf numFmtId="184" fontId="1" fillId="0" borderId="0" xfId="42" applyNumberFormat="1" applyFont="1" applyFill="1" applyAlignment="1">
      <alignment horizontal="right"/>
    </xf>
    <xf numFmtId="41" fontId="3" fillId="0" borderId="21" xfId="0" applyNumberFormat="1" applyFont="1" applyFill="1" applyBorder="1" applyAlignment="1">
      <alignment vertical="center"/>
    </xf>
    <xf numFmtId="41" fontId="1" fillId="0" borderId="22" xfId="0" applyNumberFormat="1" applyFont="1" applyFill="1" applyBorder="1" applyAlignment="1">
      <alignment vertical="center"/>
    </xf>
    <xf numFmtId="41" fontId="3" fillId="0" borderId="23" xfId="0" applyNumberFormat="1" applyFont="1" applyFill="1" applyBorder="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22" xfId="0" applyFont="1" applyFill="1" applyBorder="1" applyAlignment="1">
      <alignment horizontal="center" vertical="center"/>
    </xf>
    <xf numFmtId="0" fontId="3" fillId="0" borderId="12" xfId="0" applyFont="1" applyFill="1" applyBorder="1" applyAlignment="1">
      <alignment horizontal="justify"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4" xfId="0" applyFont="1" applyFill="1" applyBorder="1" applyAlignment="1">
      <alignment horizontal="justify" vertical="center"/>
    </xf>
    <xf numFmtId="0" fontId="0" fillId="0" borderId="17" xfId="0" applyFont="1" applyFill="1" applyBorder="1" applyAlignment="1">
      <alignment horizontal="justify" vertical="center"/>
    </xf>
    <xf numFmtId="0" fontId="3" fillId="0" borderId="17"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4" xfId="42" applyNumberFormat="1" applyFont="1" applyFill="1" applyBorder="1" applyAlignment="1">
      <alignment horizontal="right" vertical="center"/>
    </xf>
    <xf numFmtId="41" fontId="0" fillId="0" borderId="14"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184" fontId="0" fillId="0" borderId="14" xfId="42" applyNumberFormat="1" applyFont="1" applyFill="1" applyBorder="1" applyAlignment="1">
      <alignment horizontal="right" vertical="center"/>
    </xf>
    <xf numFmtId="41" fontId="0" fillId="0" borderId="24" xfId="42" applyNumberFormat="1" applyFont="1" applyFill="1" applyBorder="1" applyAlignment="1">
      <alignment horizontal="right" vertical="center"/>
    </xf>
    <xf numFmtId="0" fontId="0" fillId="0" borderId="14" xfId="0" applyFont="1" applyFill="1" applyBorder="1" applyAlignment="1">
      <alignment horizontal="left" vertical="center"/>
    </xf>
    <xf numFmtId="184" fontId="0" fillId="0" borderId="11" xfId="42" applyNumberFormat="1" applyFont="1" applyFill="1" applyBorder="1" applyAlignment="1">
      <alignment horizontal="right" vertical="center"/>
    </xf>
    <xf numFmtId="37" fontId="0" fillId="0" borderId="14"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184" fontId="0" fillId="0" borderId="24" xfId="42" applyNumberFormat="1" applyFont="1" applyFill="1" applyBorder="1" applyAlignment="1">
      <alignment horizontal="righ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184" fontId="0" fillId="0" borderId="0" xfId="42" applyNumberFormat="1" applyFont="1" applyFill="1" applyBorder="1" applyAlignment="1">
      <alignment horizontal="right" vertical="center"/>
    </xf>
    <xf numFmtId="17" fontId="3" fillId="0" borderId="0" xfId="57" applyNumberFormat="1" applyFont="1" applyFill="1" applyBorder="1" applyAlignment="1">
      <alignment horizontal="center" vertical="center" wrapText="1"/>
      <protection/>
    </xf>
    <xf numFmtId="37" fontId="3" fillId="0" borderId="0" xfId="57" applyNumberFormat="1" applyFont="1" applyFill="1" applyBorder="1" applyAlignment="1">
      <alignment horizontal="center" vertical="center"/>
      <protection/>
    </xf>
    <xf numFmtId="184" fontId="1" fillId="0" borderId="22" xfId="42" applyNumberFormat="1" applyFont="1" applyBorder="1" applyAlignment="1">
      <alignment/>
    </xf>
    <xf numFmtId="184" fontId="1" fillId="0" borderId="0" xfId="42" applyNumberFormat="1" applyFont="1" applyBorder="1" applyAlignment="1">
      <alignment/>
    </xf>
    <xf numFmtId="184" fontId="1" fillId="0" borderId="20" xfId="42" applyNumberFormat="1" applyFont="1" applyBorder="1" applyAlignment="1">
      <alignment/>
    </xf>
    <xf numFmtId="184" fontId="1" fillId="0" borderId="23" xfId="42" applyNumberFormat="1" applyFont="1" applyBorder="1" applyAlignment="1">
      <alignment/>
    </xf>
    <xf numFmtId="184" fontId="1" fillId="0" borderId="0" xfId="42" applyNumberFormat="1" applyFont="1" applyFill="1" applyAlignment="1">
      <alignment/>
    </xf>
    <xf numFmtId="184" fontId="1" fillId="0" borderId="20" xfId="42" applyNumberFormat="1" applyFont="1" applyFill="1" applyBorder="1" applyAlignment="1">
      <alignment/>
    </xf>
    <xf numFmtId="0" fontId="12" fillId="0" borderId="0" xfId="0" applyFont="1" applyAlignment="1">
      <alignment horizontal="left" indent="3"/>
    </xf>
    <xf numFmtId="0" fontId="12" fillId="0" borderId="0" xfId="0" applyFont="1" applyAlignment="1">
      <alignment horizontal="left" vertical="top" wrapText="1" indent="3"/>
    </xf>
    <xf numFmtId="0" fontId="20" fillId="0" borderId="0" xfId="0" applyFont="1" applyAlignment="1">
      <alignment horizontal="left" vertical="top" wrapText="1" indent="3"/>
    </xf>
    <xf numFmtId="0" fontId="12" fillId="0" borderId="0" xfId="0" applyFont="1" applyAlignment="1">
      <alignment horizontal="justify"/>
    </xf>
    <xf numFmtId="41" fontId="1" fillId="0" borderId="0" xfId="0" applyNumberFormat="1" applyFont="1" applyFill="1" applyAlignment="1">
      <alignment vertical="top" wrapText="1"/>
    </xf>
    <xf numFmtId="41" fontId="1" fillId="0" borderId="0" xfId="0" applyNumberFormat="1" applyFont="1" applyBorder="1" applyAlignment="1">
      <alignment vertical="top" wrapText="1"/>
    </xf>
    <xf numFmtId="41" fontId="1" fillId="0" borderId="21" xfId="0" applyNumberFormat="1" applyFont="1" applyBorder="1" applyAlignment="1">
      <alignment vertical="top" wrapText="1"/>
    </xf>
    <xf numFmtId="187" fontId="17" fillId="0" borderId="16" xfId="58" applyNumberFormat="1" applyFont="1" applyFill="1" applyBorder="1" applyAlignment="1">
      <alignment vertical="center"/>
      <protection/>
    </xf>
    <xf numFmtId="187" fontId="17" fillId="0" borderId="17" xfId="58" applyNumberFormat="1" applyFont="1" applyFill="1" applyBorder="1" applyAlignment="1">
      <alignment vertical="center"/>
      <protection/>
    </xf>
    <xf numFmtId="3" fontId="0" fillId="0" borderId="24"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0" fontId="1" fillId="0" borderId="0" xfId="0" applyFont="1" applyFill="1" applyAlignment="1">
      <alignment horizontal="center" vertical="top" wrapText="1"/>
    </xf>
    <xf numFmtId="9" fontId="17" fillId="0" borderId="14" xfId="61" applyFont="1" applyFill="1" applyBorder="1" applyAlignment="1">
      <alignment vertical="center"/>
    </xf>
    <xf numFmtId="0" fontId="8" fillId="25" borderId="0" xfId="0" applyFont="1" applyFill="1" applyBorder="1" applyAlignment="1">
      <alignment horizontal="left"/>
    </xf>
    <xf numFmtId="41" fontId="1" fillId="25" borderId="0" xfId="0" applyNumberFormat="1" applyFont="1" applyFill="1" applyAlignment="1">
      <alignment vertical="top" wrapText="1"/>
    </xf>
    <xf numFmtId="41" fontId="1" fillId="25" borderId="0" xfId="0" applyNumberFormat="1" applyFont="1" applyFill="1" applyBorder="1" applyAlignment="1">
      <alignment vertical="top" wrapText="1"/>
    </xf>
    <xf numFmtId="41" fontId="1" fillId="25" borderId="21" xfId="0" applyNumberFormat="1" applyFont="1" applyFill="1" applyBorder="1" applyAlignment="1">
      <alignment vertical="top" wrapText="1"/>
    </xf>
    <xf numFmtId="0" fontId="8" fillId="0" borderId="0" xfId="0" applyFont="1" applyFill="1" applyBorder="1" applyAlignment="1">
      <alignment horizontal="left"/>
    </xf>
    <xf numFmtId="0" fontId="1" fillId="0" borderId="12" xfId="0" applyFont="1" applyFill="1" applyBorder="1" applyAlignment="1">
      <alignment horizontal="center"/>
    </xf>
    <xf numFmtId="0" fontId="12" fillId="0" borderId="0" xfId="0" applyFont="1" applyFill="1" applyAlignment="1">
      <alignment horizontal="center" vertical="top" wrapText="1"/>
    </xf>
    <xf numFmtId="0" fontId="12" fillId="0" borderId="0" xfId="0" applyFont="1" applyFill="1" applyAlignment="1">
      <alignment horizontal="left" vertical="top" wrapText="1" indent="3"/>
    </xf>
    <xf numFmtId="0" fontId="1" fillId="0" borderId="14" xfId="0" applyFont="1" applyFill="1" applyBorder="1" applyAlignment="1">
      <alignment horizontal="center"/>
    </xf>
    <xf numFmtId="15" fontId="12" fillId="0" borderId="0" xfId="0" applyNumberFormat="1" applyFont="1" applyFill="1" applyAlignment="1">
      <alignment horizontal="center" vertical="top" wrapText="1"/>
    </xf>
    <xf numFmtId="0" fontId="1" fillId="0" borderId="14" xfId="0" applyFont="1" applyFill="1" applyBorder="1" applyAlignment="1" quotePrefix="1">
      <alignment horizontal="center"/>
    </xf>
    <xf numFmtId="0" fontId="1" fillId="0" borderId="17" xfId="0" applyFont="1" applyFill="1" applyBorder="1" applyAlignment="1">
      <alignment horizontal="center" vertical="top" wrapText="1"/>
    </xf>
    <xf numFmtId="0" fontId="1" fillId="0" borderId="0" xfId="0" applyFont="1" applyFill="1" applyAlignment="1">
      <alignment horizontal="right" vertical="top" wrapText="1" indent="3"/>
    </xf>
    <xf numFmtId="41" fontId="1" fillId="0" borderId="0" xfId="0" applyNumberFormat="1" applyFont="1" applyFill="1" applyBorder="1" applyAlignment="1">
      <alignment vertical="top" wrapText="1"/>
    </xf>
    <xf numFmtId="41" fontId="1" fillId="0" borderId="21" xfId="0" applyNumberFormat="1" applyFont="1" applyFill="1" applyBorder="1" applyAlignment="1">
      <alignment vertical="top" wrapText="1"/>
    </xf>
    <xf numFmtId="0" fontId="3" fillId="0" borderId="0" xfId="57" applyFont="1" applyFill="1" applyAlignment="1">
      <alignment horizontal="center" vertical="center"/>
      <protection/>
    </xf>
    <xf numFmtId="0" fontId="1" fillId="0" borderId="0" xfId="57" applyFont="1" applyFill="1" applyAlignment="1">
      <alignment vertical="center"/>
      <protection/>
    </xf>
    <xf numFmtId="0" fontId="3" fillId="0" borderId="0" xfId="57" applyFont="1" applyFill="1" applyAlignment="1">
      <alignment vertical="center"/>
      <protection/>
    </xf>
    <xf numFmtId="0" fontId="21" fillId="0" borderId="0" xfId="0" applyFont="1" applyFill="1" applyAlignment="1">
      <alignment horizontal="center"/>
    </xf>
    <xf numFmtId="0" fontId="22" fillId="0" borderId="0" xfId="0" applyFont="1" applyFill="1" applyAlignment="1">
      <alignment/>
    </xf>
    <xf numFmtId="184" fontId="1" fillId="0" borderId="23" xfId="42" applyNumberFormat="1" applyFont="1" applyFill="1" applyBorder="1" applyAlignment="1">
      <alignment/>
    </xf>
    <xf numFmtId="0" fontId="2" fillId="0" borderId="0" xfId="58" applyFont="1" applyAlignment="1">
      <alignment vertical="center"/>
      <protection/>
    </xf>
    <xf numFmtId="0" fontId="1" fillId="0" borderId="0" xfId="0" applyFont="1" applyFill="1" applyAlignment="1">
      <alignment horizontal="left" vertical="top" wrapText="1"/>
    </xf>
    <xf numFmtId="0" fontId="3" fillId="0" borderId="0" xfId="0" applyFont="1" applyAlignment="1">
      <alignment horizontal="left" vertical="top" wrapText="1"/>
    </xf>
    <xf numFmtId="0" fontId="1" fillId="0" borderId="0" xfId="0" applyFont="1" applyAlignment="1" quotePrefix="1">
      <alignment horizontal="left" vertical="top" wrapText="1"/>
    </xf>
    <xf numFmtId="0" fontId="8" fillId="0" borderId="0" xfId="0" applyFont="1" applyBorder="1" applyAlignment="1">
      <alignment/>
    </xf>
    <xf numFmtId="0" fontId="3" fillId="0" borderId="0" xfId="0" applyFont="1" applyAlignment="1">
      <alignment vertical="top" wrapText="1"/>
    </xf>
    <xf numFmtId="0" fontId="1" fillId="0" borderId="0" xfId="0" applyFont="1" applyAlignment="1">
      <alignment horizontal="justify" vertical="top" wrapText="1"/>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25" fillId="0" borderId="0" xfId="0" applyFont="1" applyBorder="1" applyAlignment="1">
      <alignment vertical="top" wrapText="1"/>
    </xf>
    <xf numFmtId="0" fontId="25"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0" fontId="1" fillId="0" borderId="0" xfId="0" applyFont="1" applyFill="1" applyAlignment="1">
      <alignment horizontal="justify" vertical="top" wrapText="1"/>
    </xf>
    <xf numFmtId="0" fontId="3" fillId="0" borderId="0" xfId="0" applyFont="1" applyFill="1" applyAlignment="1" quotePrefix="1">
      <alignment horizontal="center" vertical="top" wrapText="1"/>
    </xf>
    <xf numFmtId="0" fontId="1" fillId="0" borderId="0" xfId="0" applyFont="1" applyFill="1" applyAlignment="1">
      <alignment wrapText="1"/>
    </xf>
    <xf numFmtId="0" fontId="1" fillId="0" borderId="0" xfId="0" applyFont="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0" xfId="0" applyNumberFormat="1" applyFont="1" applyFill="1" applyBorder="1" applyAlignment="1">
      <alignment horizontal="center"/>
    </xf>
    <xf numFmtId="0" fontId="1" fillId="0" borderId="0" xfId="0" applyFont="1" applyBorder="1" applyAlignment="1">
      <alignment/>
    </xf>
    <xf numFmtId="41" fontId="1" fillId="0" borderId="0" xfId="0" applyNumberFormat="1" applyFont="1" applyBorder="1" applyAlignment="1">
      <alignment/>
    </xf>
    <xf numFmtId="0" fontId="1" fillId="24" borderId="0" xfId="0" applyFont="1" applyFill="1" applyAlignment="1">
      <alignment/>
    </xf>
    <xf numFmtId="184" fontId="26" fillId="0" borderId="0" xfId="42" applyNumberFormat="1" applyFont="1" applyAlignment="1">
      <alignment horizontal="left" vertical="top" wrapText="1"/>
    </xf>
    <xf numFmtId="184" fontId="26" fillId="0" borderId="0" xfId="42" applyNumberFormat="1" applyFont="1" applyAlignment="1">
      <alignment horizontal="center" vertical="top" wrapText="1"/>
    </xf>
    <xf numFmtId="0" fontId="1" fillId="0" borderId="0" xfId="0" applyFont="1" applyFill="1" applyAlignment="1" quotePrefix="1">
      <alignment horizontal="left" vertical="top" wrapText="1"/>
    </xf>
    <xf numFmtId="184" fontId="1" fillId="0" borderId="21" xfId="42" applyNumberFormat="1" applyFont="1" applyFill="1" applyBorder="1" applyAlignment="1">
      <alignment horizontal="left" vertical="top" wrapText="1"/>
    </xf>
    <xf numFmtId="184" fontId="1" fillId="0" borderId="0" xfId="42" applyNumberFormat="1" applyFont="1" applyFill="1" applyBorder="1" applyAlignment="1">
      <alignment horizontal="left" vertical="top" wrapText="1"/>
    </xf>
    <xf numFmtId="184" fontId="26" fillId="0" borderId="0" xfId="42" applyNumberFormat="1" applyFont="1" applyFill="1" applyAlignment="1">
      <alignment horizontal="left" vertical="top" wrapText="1"/>
    </xf>
    <xf numFmtId="184" fontId="27" fillId="0" borderId="0" xfId="42" applyNumberFormat="1" applyFont="1" applyFill="1" applyBorder="1" applyAlignment="1">
      <alignment vertical="center"/>
    </xf>
    <xf numFmtId="0" fontId="1" fillId="0" borderId="10" xfId="0" applyFont="1" applyBorder="1" applyAlignment="1" quotePrefix="1">
      <alignment horizontal="center" vertical="top" wrapText="1"/>
    </xf>
    <xf numFmtId="41" fontId="3" fillId="0" borderId="12" xfId="0" applyNumberFormat="1" applyFont="1" applyBorder="1" applyAlignment="1">
      <alignment horizontal="center" vertical="top" wrapText="1"/>
    </xf>
    <xf numFmtId="0" fontId="1" fillId="0" borderId="11" xfId="0" applyFont="1" applyBorder="1" applyAlignment="1" quotePrefix="1">
      <alignment horizontal="center" vertical="top" wrapText="1"/>
    </xf>
    <xf numFmtId="14" fontId="3" fillId="0" borderId="14" xfId="0" applyNumberFormat="1" applyFont="1" applyBorder="1" applyAlignment="1">
      <alignment horizontal="center" vertical="top" wrapText="1"/>
    </xf>
    <xf numFmtId="0" fontId="1" fillId="0" borderId="16" xfId="0" applyFont="1" applyBorder="1" applyAlignment="1" quotePrefix="1">
      <alignment horizontal="center" vertical="top" wrapText="1"/>
    </xf>
    <xf numFmtId="41" fontId="3" fillId="0" borderId="17" xfId="0" applyNumberFormat="1" applyFont="1" applyBorder="1" applyAlignment="1">
      <alignment horizontal="center" vertical="top" wrapText="1"/>
    </xf>
    <xf numFmtId="41" fontId="3" fillId="0" borderId="17" xfId="0" applyNumberFormat="1" applyFont="1" applyFill="1" applyBorder="1" applyAlignment="1">
      <alignment horizontal="center" vertical="top" wrapText="1"/>
    </xf>
    <xf numFmtId="41" fontId="3" fillId="0" borderId="24" xfId="0" applyNumberFormat="1" applyFont="1" applyFill="1" applyBorder="1" applyAlignment="1">
      <alignment horizontal="center" vertical="top" wrapText="1"/>
    </xf>
    <xf numFmtId="0" fontId="1" fillId="0" borderId="25" xfId="0" applyFont="1" applyBorder="1" applyAlignment="1">
      <alignment horizontal="center" vertical="top" wrapText="1"/>
    </xf>
    <xf numFmtId="41" fontId="1" fillId="0" borderId="24" xfId="43" applyFont="1" applyBorder="1" applyAlignment="1">
      <alignment vertical="top" wrapText="1"/>
    </xf>
    <xf numFmtId="41" fontId="1" fillId="0" borderId="24" xfId="0" applyNumberFormat="1" applyFont="1" applyFill="1" applyBorder="1" applyAlignment="1">
      <alignment vertical="top" wrapText="1"/>
    </xf>
    <xf numFmtId="193" fontId="1" fillId="0" borderId="24" xfId="0" applyNumberFormat="1" applyFont="1" applyFill="1" applyBorder="1" applyAlignment="1">
      <alignment horizontal="center" vertical="top" wrapText="1"/>
    </xf>
    <xf numFmtId="41" fontId="1" fillId="0" borderId="24" xfId="0" applyNumberFormat="1" applyFont="1" applyBorder="1" applyAlignment="1">
      <alignment vertical="top" wrapText="1"/>
    </xf>
    <xf numFmtId="0" fontId="1" fillId="24" borderId="0" xfId="0" applyFont="1" applyFill="1" applyAlignment="1" quotePrefix="1">
      <alignment horizontal="center" vertical="top" wrapText="1"/>
    </xf>
    <xf numFmtId="2" fontId="1" fillId="24" borderId="0" xfId="0" applyNumberFormat="1" applyFont="1" applyFill="1" applyBorder="1" applyAlignment="1">
      <alignment horizontal="justify" vertical="top" wrapText="1"/>
    </xf>
    <xf numFmtId="0" fontId="8" fillId="24" borderId="0" xfId="0" applyFont="1" applyFill="1" applyAlignment="1">
      <alignment horizontal="justify"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0" fontId="8" fillId="0" borderId="0" xfId="0" applyFont="1" applyAlignment="1">
      <alignment vertical="top" wrapText="1"/>
    </xf>
    <xf numFmtId="184" fontId="8" fillId="0" borderId="0" xfId="42" applyNumberFormat="1" applyFont="1" applyAlignment="1">
      <alignment vertical="top" wrapText="1"/>
    </xf>
    <xf numFmtId="41" fontId="1" fillId="0" borderId="0" xfId="0" applyNumberFormat="1" applyFont="1" applyAlignment="1">
      <alignment horizontal="right" vertical="top" wrapText="1"/>
    </xf>
    <xf numFmtId="41" fontId="1" fillId="0" borderId="0" xfId="0" applyNumberFormat="1" applyFont="1" applyAlignment="1">
      <alignment horizontal="left" vertical="top" wrapText="1"/>
    </xf>
    <xf numFmtId="41" fontId="1" fillId="0" borderId="23" xfId="0" applyNumberFormat="1" applyFont="1" applyBorder="1" applyAlignment="1">
      <alignment vertical="top" wrapText="1"/>
    </xf>
    <xf numFmtId="37" fontId="28" fillId="0" borderId="0" xfId="0" applyNumberFormat="1" applyFont="1" applyBorder="1" applyAlignment="1">
      <alignment vertical="top" wrapText="1"/>
    </xf>
    <xf numFmtId="41" fontId="1" fillId="0" borderId="0" xfId="0" applyNumberFormat="1" applyFont="1" applyAlignment="1">
      <alignment vertical="top" wrapText="1"/>
    </xf>
    <xf numFmtId="0" fontId="8" fillId="24" borderId="12" xfId="0" applyFont="1" applyFill="1" applyBorder="1" applyAlignment="1">
      <alignment horizontal="center"/>
    </xf>
    <xf numFmtId="0" fontId="8" fillId="24" borderId="14" xfId="0" applyFont="1" applyFill="1" applyBorder="1" applyAlignment="1">
      <alignment horizontal="center"/>
    </xf>
    <xf numFmtId="15" fontId="8" fillId="24" borderId="17" xfId="0" applyNumberFormat="1" applyFont="1" applyFill="1" applyBorder="1" applyAlignment="1" quotePrefix="1">
      <alignment horizontal="center"/>
    </xf>
    <xf numFmtId="0" fontId="28" fillId="0" borderId="0" xfId="0" applyFont="1" applyAlignment="1">
      <alignment horizontal="center" vertical="top" wrapText="1"/>
    </xf>
    <xf numFmtId="0" fontId="1" fillId="0" borderId="0" xfId="0" applyFont="1" applyBorder="1" applyAlignment="1">
      <alignment horizontal="left"/>
    </xf>
    <xf numFmtId="184" fontId="1" fillId="0" borderId="21" xfId="42" applyNumberFormat="1" applyFont="1" applyBorder="1" applyAlignment="1">
      <alignment vertical="top" wrapText="1"/>
    </xf>
    <xf numFmtId="184" fontId="1" fillId="0" borderId="0" xfId="42" applyNumberFormat="1" applyFont="1" applyAlignment="1">
      <alignment vertical="top" wrapText="1"/>
    </xf>
    <xf numFmtId="0" fontId="1" fillId="0" borderId="0" xfId="0" applyFont="1" applyBorder="1" applyAlignment="1" quotePrefix="1">
      <alignment horizontal="left"/>
    </xf>
    <xf numFmtId="184" fontId="1" fillId="0" borderId="0" xfId="42" applyNumberFormat="1" applyFont="1" applyFill="1" applyBorder="1" applyAlignment="1">
      <alignment horizontal="left"/>
    </xf>
    <xf numFmtId="184" fontId="1" fillId="0" borderId="0" xfId="42" applyNumberFormat="1" applyFont="1" applyAlignment="1">
      <alignment horizontal="center" vertical="top" wrapText="1"/>
    </xf>
    <xf numFmtId="184" fontId="1" fillId="0" borderId="24" xfId="42" applyNumberFormat="1" applyFont="1" applyBorder="1" applyAlignment="1">
      <alignment horizontal="left"/>
    </xf>
    <xf numFmtId="184" fontId="8" fillId="0" borderId="0" xfId="42" applyNumberFormat="1" applyFont="1" applyBorder="1" applyAlignment="1">
      <alignment horizontal="left"/>
    </xf>
    <xf numFmtId="43" fontId="1" fillId="0" borderId="21" xfId="42" applyNumberFormat="1" applyFont="1" applyBorder="1" applyAlignment="1">
      <alignment horizontal="left"/>
    </xf>
    <xf numFmtId="184" fontId="26" fillId="0" borderId="0" xfId="42" applyNumberFormat="1" applyFont="1" applyAlignment="1">
      <alignment vertical="top" wrapText="1"/>
    </xf>
    <xf numFmtId="0" fontId="1" fillId="0" borderId="12" xfId="0" applyFont="1" applyFill="1" applyBorder="1" applyAlignment="1">
      <alignment horizontal="center" vertical="top" wrapText="1"/>
    </xf>
    <xf numFmtId="0" fontId="1" fillId="0" borderId="12" xfId="0" applyFont="1" applyFill="1" applyBorder="1" applyAlignment="1">
      <alignment horizontal="center" wrapText="1"/>
    </xf>
    <xf numFmtId="15" fontId="1" fillId="0" borderId="14" xfId="0" applyNumberFormat="1"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26" xfId="0" applyFont="1" applyFill="1" applyBorder="1" applyAlignment="1">
      <alignment vertical="top" wrapText="1"/>
    </xf>
    <xf numFmtId="0" fontId="1" fillId="0" borderId="12" xfId="0" applyFont="1" applyFill="1" applyBorder="1" applyAlignment="1">
      <alignment vertical="top" wrapText="1"/>
    </xf>
    <xf numFmtId="0" fontId="1" fillId="0" borderId="0" xfId="0" applyFont="1" applyFill="1" applyBorder="1" applyAlignment="1" quotePrefix="1">
      <alignment horizontal="left" vertical="justify"/>
    </xf>
    <xf numFmtId="41" fontId="1" fillId="0" borderId="14" xfId="0" applyNumberFormat="1" applyFont="1" applyFill="1" applyBorder="1" applyAlignment="1">
      <alignment vertical="top" wrapText="1"/>
    </xf>
    <xf numFmtId="0" fontId="1" fillId="0" borderId="22" xfId="0" applyFont="1" applyFill="1" applyBorder="1" applyAlignment="1" quotePrefix="1">
      <alignment horizontal="left" vertical="justify"/>
    </xf>
    <xf numFmtId="0" fontId="1" fillId="0" borderId="22" xfId="0" applyFont="1" applyFill="1" applyBorder="1" applyAlignment="1">
      <alignment vertical="top" wrapText="1"/>
    </xf>
    <xf numFmtId="41" fontId="1" fillId="0" borderId="17" xfId="0" applyNumberFormat="1" applyFont="1" applyFill="1" applyBorder="1" applyAlignment="1">
      <alignment vertical="top" wrapText="1"/>
    </xf>
    <xf numFmtId="0" fontId="1" fillId="0" borderId="11" xfId="0" applyFont="1" applyFill="1" applyBorder="1" applyAlignment="1">
      <alignment horizontal="center" vertical="top" wrapText="1"/>
    </xf>
    <xf numFmtId="41" fontId="3" fillId="0" borderId="14" xfId="0" applyNumberFormat="1" applyFont="1" applyFill="1" applyBorder="1" applyAlignment="1">
      <alignment vertical="top" wrapText="1"/>
    </xf>
    <xf numFmtId="0" fontId="1" fillId="0" borderId="20" xfId="0" applyFont="1" applyFill="1" applyBorder="1" applyAlignment="1">
      <alignment vertical="top" wrapText="1"/>
    </xf>
    <xf numFmtId="0" fontId="8" fillId="0" borderId="22" xfId="0" applyFont="1" applyFill="1" applyBorder="1" applyAlignment="1">
      <alignment horizontal="left"/>
    </xf>
    <xf numFmtId="41" fontId="3" fillId="0" borderId="17" xfId="0" applyNumberFormat="1" applyFont="1" applyFill="1" applyBorder="1" applyAlignment="1">
      <alignment vertical="top" wrapText="1"/>
    </xf>
    <xf numFmtId="0" fontId="1" fillId="0" borderId="24" xfId="0" applyFont="1" applyFill="1" applyBorder="1" applyAlignment="1">
      <alignment horizontal="center" vertical="top" wrapText="1"/>
    </xf>
    <xf numFmtId="41" fontId="1" fillId="0" borderId="18" xfId="0" applyNumberFormat="1" applyFont="1" applyFill="1" applyBorder="1" applyAlignment="1">
      <alignment horizontal="center"/>
    </xf>
    <xf numFmtId="184" fontId="0" fillId="0" borderId="14" xfId="42" applyNumberFormat="1" applyFont="1" applyFill="1" applyBorder="1" applyAlignment="1">
      <alignment horizontal="right"/>
    </xf>
    <xf numFmtId="41" fontId="15" fillId="0" borderId="14" xfId="43" applyFont="1" applyFill="1" applyBorder="1" applyAlignment="1">
      <alignment vertical="center"/>
    </xf>
    <xf numFmtId="41" fontId="15" fillId="0" borderId="17" xfId="43" applyFont="1" applyFill="1" applyBorder="1" applyAlignment="1">
      <alignment vertical="center"/>
    </xf>
    <xf numFmtId="184" fontId="0" fillId="0" borderId="12" xfId="42" applyNumberFormat="1" applyFont="1" applyFill="1" applyBorder="1" applyAlignment="1">
      <alignment horizontal="right" vertical="center"/>
    </xf>
    <xf numFmtId="37" fontId="0" fillId="0" borderId="17" xfId="0" applyNumberFormat="1" applyFont="1" applyFill="1" applyBorder="1" applyAlignment="1">
      <alignment horizontal="right" vertical="center"/>
    </xf>
    <xf numFmtId="184" fontId="1" fillId="0" borderId="0" xfId="42" applyNumberFormat="1" applyFont="1" applyFill="1" applyBorder="1" applyAlignment="1">
      <alignment/>
    </xf>
    <xf numFmtId="184" fontId="1" fillId="0" borderId="22" xfId="42" applyNumberFormat="1" applyFont="1" applyFill="1" applyBorder="1" applyAlignment="1">
      <alignment/>
    </xf>
    <xf numFmtId="184" fontId="22" fillId="0" borderId="0" xfId="42" applyNumberFormat="1" applyFont="1" applyFill="1" applyAlignment="1">
      <alignment/>
    </xf>
    <xf numFmtId="184" fontId="1" fillId="0" borderId="24" xfId="42" applyNumberFormat="1" applyFont="1" applyBorder="1" applyAlignment="1">
      <alignment/>
    </xf>
    <xf numFmtId="184" fontId="1" fillId="0" borderId="25" xfId="42" applyNumberFormat="1" applyFont="1" applyBorder="1" applyAlignment="1">
      <alignment/>
    </xf>
    <xf numFmtId="184" fontId="1" fillId="0" borderId="24" xfId="61" applyNumberFormat="1" applyFont="1" applyBorder="1" applyAlignment="1">
      <alignment/>
    </xf>
    <xf numFmtId="0" fontId="46" fillId="0" borderId="0" xfId="0" applyFont="1" applyFill="1" applyAlignment="1">
      <alignment/>
    </xf>
    <xf numFmtId="41" fontId="46" fillId="0" borderId="0" xfId="0" applyNumberFormat="1" applyFont="1" applyFill="1" applyAlignment="1">
      <alignment/>
    </xf>
    <xf numFmtId="0" fontId="47" fillId="0" borderId="0" xfId="0" applyFont="1" applyFill="1" applyAlignment="1">
      <alignment/>
    </xf>
    <xf numFmtId="43" fontId="46" fillId="0" borderId="0" xfId="0" applyNumberFormat="1" applyFont="1" applyFill="1" applyAlignment="1">
      <alignment/>
    </xf>
    <xf numFmtId="43" fontId="48" fillId="0" borderId="0" xfId="42" applyFont="1" applyFill="1" applyBorder="1" applyAlignment="1">
      <alignment vertical="center"/>
    </xf>
    <xf numFmtId="43" fontId="46" fillId="0" borderId="0" xfId="42" applyFont="1" applyFill="1" applyAlignment="1">
      <alignment/>
    </xf>
    <xf numFmtId="187" fontId="49" fillId="0" borderId="0" xfId="58" applyNumberFormat="1" applyFont="1" applyFill="1" applyBorder="1" applyAlignment="1">
      <alignment vertical="center"/>
      <protection/>
    </xf>
    <xf numFmtId="43" fontId="47" fillId="0" borderId="0" xfId="0" applyNumberFormat="1" applyFont="1" applyFill="1" applyAlignment="1">
      <alignment/>
    </xf>
    <xf numFmtId="9" fontId="49" fillId="0" borderId="11" xfId="61" applyFont="1" applyFill="1" applyBorder="1" applyAlignment="1">
      <alignment vertical="center"/>
    </xf>
    <xf numFmtId="0" fontId="46" fillId="0" borderId="0" xfId="0" applyFont="1" applyFill="1" applyBorder="1" applyAlignment="1">
      <alignment/>
    </xf>
    <xf numFmtId="184" fontId="1" fillId="0" borderId="0" xfId="42" applyNumberFormat="1" applyFont="1" applyFill="1" applyBorder="1" applyAlignment="1">
      <alignment horizontal="right" vertical="top" wrapText="1"/>
    </xf>
    <xf numFmtId="184" fontId="8" fillId="0" borderId="0" xfId="42" applyNumberFormat="1" applyFont="1" applyFill="1" applyAlignment="1">
      <alignment horizontal="right"/>
    </xf>
    <xf numFmtId="0" fontId="1" fillId="0" borderId="0" xfId="0" applyFont="1" applyFill="1" applyAlignment="1">
      <alignment horizontal="left"/>
    </xf>
    <xf numFmtId="184" fontId="1" fillId="0" borderId="20" xfId="42" applyNumberFormat="1" applyFont="1" applyFill="1" applyBorder="1" applyAlignment="1">
      <alignment horizontal="right" vertical="top" wrapText="1"/>
    </xf>
    <xf numFmtId="0" fontId="3" fillId="0" borderId="0" xfId="0" applyFont="1" applyFill="1" applyAlignment="1">
      <alignment horizontal="left" vertical="top" wrapText="1"/>
    </xf>
    <xf numFmtId="0" fontId="1" fillId="0" borderId="0" xfId="0" applyFont="1" applyFill="1" applyAlignment="1">
      <alignment vertical="top" wrapText="1"/>
    </xf>
    <xf numFmtId="0" fontId="23" fillId="24" borderId="0" xfId="0" applyFont="1" applyFill="1" applyAlignment="1">
      <alignment horizontal="center" vertical="top" wrapText="1"/>
    </xf>
    <xf numFmtId="0" fontId="3" fillId="24" borderId="0" xfId="0" applyFont="1" applyFill="1" applyAlignment="1">
      <alignment horizontal="center" vertical="top" wrapText="1"/>
    </xf>
    <xf numFmtId="0" fontId="1" fillId="0" borderId="0" xfId="0" applyFont="1" applyAlignment="1">
      <alignment horizontal="justify" vertical="top" wrapText="1"/>
    </xf>
    <xf numFmtId="0" fontId="1" fillId="0" borderId="0" xfId="0" applyFont="1" applyFill="1" applyBorder="1" applyAlignment="1">
      <alignment horizontal="justify" vertical="top" wrapText="1"/>
    </xf>
    <xf numFmtId="0" fontId="3" fillId="0" borderId="2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4" xfId="0" applyFont="1" applyFill="1" applyBorder="1" applyAlignment="1">
      <alignment horizontal="center" vertical="top" wrapText="1"/>
    </xf>
    <xf numFmtId="14" fontId="3" fillId="0" borderId="24" xfId="58" applyNumberFormat="1" applyFont="1" applyFill="1" applyBorder="1" applyAlignment="1">
      <alignment horizontal="center" vertical="center"/>
      <protection/>
    </xf>
    <xf numFmtId="0" fontId="3" fillId="0" borderId="0" xfId="0" applyFont="1" applyAlignment="1">
      <alignment horizontal="left" vertical="top" wrapText="1"/>
    </xf>
    <xf numFmtId="0" fontId="1" fillId="0" borderId="0" xfId="0" applyFont="1" applyAlignment="1">
      <alignment vertical="top" wrapText="1"/>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1" fillId="0" borderId="0" xfId="0" applyFont="1" applyFill="1" applyAlignment="1">
      <alignment horizontal="left" wrapText="1"/>
    </xf>
    <xf numFmtId="0" fontId="14" fillId="24" borderId="0" xfId="0" applyFont="1" applyFill="1" applyAlignment="1">
      <alignment horizontal="center" vertical="top" wrapText="1"/>
    </xf>
    <xf numFmtId="0" fontId="2" fillId="24" borderId="0" xfId="58" applyFont="1" applyFill="1" applyAlignment="1">
      <alignment horizontal="center" vertical="top"/>
      <protection/>
    </xf>
    <xf numFmtId="0" fontId="3" fillId="24" borderId="0" xfId="58" applyFont="1" applyFill="1" applyAlignment="1">
      <alignment horizontal="center" vertical="center"/>
      <protection/>
    </xf>
    <xf numFmtId="0" fontId="2" fillId="0" borderId="0" xfId="0" applyFont="1" applyAlignment="1">
      <alignment horizontal="left" vertical="center" wrapText="1"/>
    </xf>
    <xf numFmtId="49" fontId="16" fillId="0" borderId="10" xfId="58" applyNumberFormat="1" applyFont="1" applyFill="1" applyBorder="1" applyAlignment="1">
      <alignment horizontal="center" vertical="center"/>
      <protection/>
    </xf>
    <xf numFmtId="49" fontId="16" fillId="0" borderId="27" xfId="58" applyNumberFormat="1" applyFont="1" applyFill="1" applyBorder="1" applyAlignment="1">
      <alignment horizontal="center" vertical="center"/>
      <protection/>
    </xf>
    <xf numFmtId="49" fontId="16" fillId="0" borderId="25" xfId="58"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14" fillId="0" borderId="0" xfId="0" applyFont="1" applyFill="1" applyAlignment="1">
      <alignment horizontal="center" vertical="top" wrapText="1"/>
    </xf>
    <xf numFmtId="184" fontId="2" fillId="0" borderId="0" xfId="0" applyNumberFormat="1" applyFont="1" applyFill="1" applyAlignment="1" quotePrefix="1">
      <alignment horizontal="center" vertical="top" wrapText="1"/>
    </xf>
    <xf numFmtId="184" fontId="3" fillId="0" borderId="0" xfId="0" applyNumberFormat="1" applyFont="1" applyFill="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58" applyFont="1" applyFill="1" applyAlignment="1">
      <alignment horizontal="center" vertical="center"/>
      <protection/>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Alignment="1">
      <alignment horizontal="center" vertical="center"/>
    </xf>
    <xf numFmtId="0" fontId="9" fillId="24" borderId="0" xfId="0" applyFont="1" applyFill="1" applyAlignment="1">
      <alignment horizontal="center" vertical="top" wrapText="1"/>
    </xf>
    <xf numFmtId="0" fontId="2" fillId="24"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Border="1" applyAlignment="1">
      <alignment horizontal="left" wrapText="1"/>
    </xf>
    <xf numFmtId="0" fontId="1" fillId="0" borderId="0" xfId="0" applyFont="1" applyBorder="1" applyAlignment="1" quotePrefix="1">
      <alignment horizontal="left" vertical="top" wrapText="1"/>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left" vertical="top" wrapText="1"/>
    </xf>
    <xf numFmtId="14" fontId="3" fillId="0" borderId="0" xfId="58" applyNumberFormat="1" applyFont="1" applyFill="1" applyBorder="1" applyAlignment="1">
      <alignment horizontal="center" vertical="center"/>
      <protection/>
    </xf>
    <xf numFmtId="0" fontId="1" fillId="0" borderId="0" xfId="0" applyFont="1" applyBorder="1" applyAlignment="1">
      <alignment horizontal="center" vertical="top" wrapText="1"/>
    </xf>
    <xf numFmtId="0" fontId="1" fillId="0" borderId="0" xfId="0" applyFont="1" applyFill="1" applyAlignment="1" quotePrefix="1">
      <alignment horizontal="left" vertical="top" wrapText="1"/>
    </xf>
    <xf numFmtId="41" fontId="1" fillId="0" borderId="20" xfId="0" applyNumberFormat="1" applyFont="1" applyBorder="1" applyAlignment="1">
      <alignment horizontal="left" vertical="top" wrapText="1" indent="1"/>
    </xf>
    <xf numFmtId="41" fontId="1" fillId="0" borderId="27" xfId="0" applyNumberFormat="1" applyFont="1" applyBorder="1" applyAlignment="1">
      <alignment horizontal="left" vertical="top" wrapText="1" indent="1"/>
    </xf>
    <xf numFmtId="41" fontId="1" fillId="0" borderId="0" xfId="0" applyNumberFormat="1" applyFont="1" applyBorder="1" applyAlignment="1">
      <alignment horizontal="center" vertical="top" wrapText="1"/>
    </xf>
    <xf numFmtId="41" fontId="1" fillId="0" borderId="15" xfId="0" applyNumberFormat="1" applyFont="1" applyBorder="1" applyAlignment="1">
      <alignment horizontal="center" vertical="top" wrapText="1"/>
    </xf>
    <xf numFmtId="41" fontId="3" fillId="0" borderId="10" xfId="0" applyNumberFormat="1" applyFont="1" applyFill="1" applyBorder="1" applyAlignment="1">
      <alignment horizontal="center" vertical="top" wrapText="1"/>
    </xf>
    <xf numFmtId="41" fontId="3" fillId="0" borderId="13" xfId="0" applyNumberFormat="1" applyFont="1" applyFill="1" applyBorder="1" applyAlignment="1">
      <alignment horizontal="center" vertical="top" wrapText="1"/>
    </xf>
    <xf numFmtId="41" fontId="3" fillId="0" borderId="16" xfId="0" applyNumberFormat="1" applyFont="1" applyFill="1" applyBorder="1" applyAlignment="1">
      <alignment horizontal="center" vertical="top" wrapText="1"/>
    </xf>
    <xf numFmtId="41" fontId="3" fillId="0" borderId="28" xfId="0" applyNumberFormat="1" applyFont="1" applyFill="1" applyBorder="1" applyAlignment="1">
      <alignment horizontal="center" vertical="top" wrapText="1"/>
    </xf>
    <xf numFmtId="0" fontId="1" fillId="0" borderId="0" xfId="0" applyFont="1" applyAlignment="1" quotePrefix="1">
      <alignment horizontal="left" vertical="top" wrapText="1"/>
    </xf>
    <xf numFmtId="0" fontId="3" fillId="0" borderId="0" xfId="0" applyFont="1" applyAlignment="1">
      <alignment vertical="top" wrapText="1"/>
    </xf>
    <xf numFmtId="0" fontId="1" fillId="0" borderId="25"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41" fontId="1" fillId="0" borderId="26" xfId="0" applyNumberFormat="1" applyFont="1" applyBorder="1" applyAlignment="1">
      <alignment horizontal="center" vertical="top" wrapText="1"/>
    </xf>
    <xf numFmtId="41" fontId="1" fillId="0" borderId="13" xfId="0" applyNumberFormat="1" applyFont="1" applyBorder="1" applyAlignment="1">
      <alignment horizontal="center" vertical="top" wrapText="1"/>
    </xf>
    <xf numFmtId="0" fontId="28" fillId="0" borderId="0"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0" xfId="0" applyFont="1" applyFill="1" applyAlignment="1">
      <alignment horizontal="left" vertical="center" wrapText="1"/>
    </xf>
    <xf numFmtId="0" fontId="8" fillId="0" borderId="0" xfId="0" applyFont="1" applyAlignment="1">
      <alignment vertical="top" wrapText="1"/>
    </xf>
    <xf numFmtId="0" fontId="1" fillId="24" borderId="0" xfId="0" applyFont="1" applyFill="1" applyBorder="1" applyAlignment="1">
      <alignment horizontal="left" vertical="top" wrapText="1" shrinkToFit="1"/>
    </xf>
    <xf numFmtId="0" fontId="1" fillId="0" borderId="16" xfId="0" applyFont="1" applyFill="1" applyBorder="1" applyAlignment="1">
      <alignment horizontal="left" vertical="justify" wrapText="1"/>
    </xf>
    <xf numFmtId="0" fontId="1" fillId="0" borderId="22" xfId="0" applyFont="1" applyFill="1" applyBorder="1" applyAlignment="1">
      <alignment horizontal="left" vertical="justify" wrapText="1"/>
    </xf>
    <xf numFmtId="0" fontId="1" fillId="0" borderId="16" xfId="0" applyFont="1" applyFill="1" applyBorder="1" applyAlignment="1">
      <alignment horizontal="left" vertical="top" wrapText="1"/>
    </xf>
    <xf numFmtId="0" fontId="1" fillId="0" borderId="22" xfId="0" applyFont="1" applyFill="1" applyBorder="1" applyAlignment="1">
      <alignment horizontal="left" vertical="top" wrapText="1"/>
    </xf>
    <xf numFmtId="0" fontId="8" fillId="0" borderId="0" xfId="0" applyFont="1" applyFill="1" applyAlignment="1">
      <alignment vertical="top" wrapText="1"/>
    </xf>
    <xf numFmtId="0" fontId="1" fillId="25" borderId="0" xfId="0" applyFont="1" applyFill="1" applyAlignment="1">
      <alignment horizontal="left" vertical="top" wrapText="1"/>
    </xf>
    <xf numFmtId="0" fontId="3" fillId="0" borderId="0" xfId="0" applyNumberFormat="1" applyFont="1" applyFill="1" applyAlignment="1">
      <alignment horizontal="left" vertical="top" wrapText="1"/>
    </xf>
    <xf numFmtId="0" fontId="3" fillId="25" borderId="0" xfId="0" applyFont="1" applyFill="1" applyAlignment="1">
      <alignment horizontal="left" vertical="top" wrapText="1"/>
    </xf>
    <xf numFmtId="0" fontId="1" fillId="0" borderId="0" xfId="0" applyFont="1" applyBorder="1" applyAlignment="1">
      <alignment horizontal="left" vertical="top" wrapText="1"/>
    </xf>
    <xf numFmtId="41" fontId="1" fillId="0" borderId="22" xfId="0" applyNumberFormat="1" applyFont="1" applyBorder="1" applyAlignment="1">
      <alignment horizontal="center" vertical="top" wrapText="1"/>
    </xf>
    <xf numFmtId="41" fontId="1" fillId="0" borderId="28" xfId="0" applyNumberFormat="1" applyFont="1" applyBorder="1" applyAlignment="1">
      <alignment horizontal="center" vertical="top" wrapText="1"/>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10" xfId="0" applyFont="1" applyFill="1" applyBorder="1" applyAlignment="1">
      <alignment horizontal="left" vertical="justify"/>
    </xf>
    <xf numFmtId="0" fontId="1" fillId="0" borderId="26" xfId="0" applyFont="1" applyFill="1" applyBorder="1" applyAlignment="1">
      <alignment horizontal="left" vertical="justify"/>
    </xf>
    <xf numFmtId="0" fontId="1" fillId="0" borderId="0" xfId="0" applyFont="1" applyFill="1" applyBorder="1" applyAlignment="1">
      <alignment horizontal="center" vertical="top" wrapText="1"/>
    </xf>
    <xf numFmtId="0" fontId="1" fillId="24" borderId="0" xfId="0" applyFont="1" applyFill="1" applyBorder="1" applyAlignment="1">
      <alignment horizontal="left" wrapText="1" shrinkToFit="1"/>
    </xf>
    <xf numFmtId="0" fontId="3" fillId="0" borderId="22" xfId="0" applyFont="1" applyBorder="1" applyAlignment="1">
      <alignment horizontal="left" vertical="top" wrapText="1"/>
    </xf>
    <xf numFmtId="0" fontId="51" fillId="0" borderId="0" xfId="0" applyFont="1" applyFill="1" applyAlignment="1">
      <alignment horizontal="left" vertical="top" wrapText="1"/>
    </xf>
    <xf numFmtId="0" fontId="52" fillId="0" borderId="0" xfId="0" applyFont="1" applyFill="1" applyBorder="1" applyAlignment="1">
      <alignment horizontal="left"/>
    </xf>
    <xf numFmtId="41" fontId="51" fillId="0" borderId="0" xfId="0" applyNumberFormat="1" applyFont="1" applyFill="1" applyAlignment="1">
      <alignment vertical="top" wrapText="1"/>
    </xf>
    <xf numFmtId="41" fontId="51" fillId="0" borderId="0" xfId="0" applyNumberFormat="1"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781050</xdr:colOff>
      <xdr:row>35</xdr:row>
      <xdr:rowOff>104775</xdr:rowOff>
    </xdr:to>
    <xdr:sp>
      <xdr:nvSpPr>
        <xdr:cNvPr id="6" name="Line 20"/>
        <xdr:cNvSpPr>
          <a:spLocks/>
        </xdr:cNvSpPr>
      </xdr:nvSpPr>
      <xdr:spPr>
        <a:xfrm>
          <a:off x="3943350" y="63722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114300</xdr:rowOff>
    </xdr:from>
    <xdr:to>
      <xdr:col>5</xdr:col>
      <xdr:colOff>828675</xdr:colOff>
      <xdr:row>35</xdr:row>
      <xdr:rowOff>114300</xdr:rowOff>
    </xdr:to>
    <xdr:sp>
      <xdr:nvSpPr>
        <xdr:cNvPr id="7" name="Line 21"/>
        <xdr:cNvSpPr>
          <a:spLocks/>
        </xdr:cNvSpPr>
      </xdr:nvSpPr>
      <xdr:spPr>
        <a:xfrm>
          <a:off x="5762625" y="63817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781050</xdr:colOff>
      <xdr:row>35</xdr:row>
      <xdr:rowOff>104775</xdr:rowOff>
    </xdr:to>
    <xdr:sp>
      <xdr:nvSpPr>
        <xdr:cNvPr id="10" name="Line 20"/>
        <xdr:cNvSpPr>
          <a:spLocks/>
        </xdr:cNvSpPr>
      </xdr:nvSpPr>
      <xdr:spPr>
        <a:xfrm>
          <a:off x="3943350" y="63722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114300</xdr:rowOff>
    </xdr:from>
    <xdr:to>
      <xdr:col>5</xdr:col>
      <xdr:colOff>828675</xdr:colOff>
      <xdr:row>35</xdr:row>
      <xdr:rowOff>114300</xdr:rowOff>
    </xdr:to>
    <xdr:sp>
      <xdr:nvSpPr>
        <xdr:cNvPr id="11" name="Line 21"/>
        <xdr:cNvSpPr>
          <a:spLocks/>
        </xdr:cNvSpPr>
      </xdr:nvSpPr>
      <xdr:spPr>
        <a:xfrm>
          <a:off x="5762625" y="63817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I59"/>
  <sheetViews>
    <sheetView workbookViewId="0" topLeftCell="A9">
      <selection activeCell="C27" sqref="C27:C28"/>
    </sheetView>
  </sheetViews>
  <sheetFormatPr defaultColWidth="9.140625" defaultRowHeight="12.75"/>
  <cols>
    <col min="1" max="1" width="45.421875" style="13" bestFit="1" customWidth="1"/>
    <col min="2" max="2" width="16.8515625" style="13" customWidth="1"/>
    <col min="3" max="3" width="15.00390625" style="15" customWidth="1"/>
    <col min="4" max="4" width="15.7109375" style="15" customWidth="1"/>
    <col min="5" max="5" width="15.28125" style="15" customWidth="1"/>
    <col min="6" max="6" width="10.7109375" style="263" bestFit="1" customWidth="1"/>
    <col min="7" max="7" width="9.140625" style="263" customWidth="1"/>
    <col min="8" max="8" width="18.421875" style="263" bestFit="1" customWidth="1"/>
    <col min="9" max="10" width="9.140625" style="263" customWidth="1"/>
    <col min="11" max="11" width="10.28125" style="13" customWidth="1"/>
    <col min="12" max="16384" width="9.140625" style="13" customWidth="1"/>
  </cols>
  <sheetData>
    <row r="7" spans="1:5" ht="22.5">
      <c r="A7" s="292" t="s">
        <v>205</v>
      </c>
      <c r="B7" s="292"/>
      <c r="C7" s="292"/>
      <c r="D7" s="292"/>
      <c r="E7" s="292"/>
    </row>
    <row r="8" spans="1:5" ht="13.5">
      <c r="A8" s="293" t="s">
        <v>0</v>
      </c>
      <c r="B8" s="293"/>
      <c r="C8" s="293"/>
      <c r="D8" s="293"/>
      <c r="E8" s="293"/>
    </row>
    <row r="9" spans="1:5" ht="15.75">
      <c r="A9" s="294" t="s">
        <v>170</v>
      </c>
      <c r="B9" s="294"/>
      <c r="C9" s="294"/>
      <c r="D9" s="294"/>
      <c r="E9" s="294"/>
    </row>
    <row r="10" spans="1:5" ht="15.75">
      <c r="A10" s="294" t="s">
        <v>270</v>
      </c>
      <c r="B10" s="294"/>
      <c r="C10" s="294"/>
      <c r="D10" s="294"/>
      <c r="E10" s="294"/>
    </row>
    <row r="12" spans="1:5" ht="16.5">
      <c r="A12" s="21"/>
      <c r="B12" s="296" t="s">
        <v>56</v>
      </c>
      <c r="C12" s="297"/>
      <c r="D12" s="298" t="s">
        <v>57</v>
      </c>
      <c r="E12" s="297"/>
    </row>
    <row r="13" spans="1:5" ht="16.5">
      <c r="A13" s="22"/>
      <c r="B13" s="23" t="s">
        <v>50</v>
      </c>
      <c r="C13" s="24" t="s">
        <v>58</v>
      </c>
      <c r="D13" s="23" t="s">
        <v>50</v>
      </c>
      <c r="E13" s="24" t="s">
        <v>58</v>
      </c>
    </row>
    <row r="14" spans="1:5" ht="16.5">
      <c r="A14" s="22"/>
      <c r="B14" s="25" t="s">
        <v>59</v>
      </c>
      <c r="C14" s="26" t="s">
        <v>60</v>
      </c>
      <c r="D14" s="25" t="s">
        <v>59</v>
      </c>
      <c r="E14" s="26" t="s">
        <v>60</v>
      </c>
    </row>
    <row r="15" spans="1:5" ht="16.5">
      <c r="A15" s="22"/>
      <c r="B15" s="25" t="s">
        <v>51</v>
      </c>
      <c r="C15" s="26" t="s">
        <v>51</v>
      </c>
      <c r="D15" s="25" t="s">
        <v>61</v>
      </c>
      <c r="E15" s="26" t="s">
        <v>62</v>
      </c>
    </row>
    <row r="16" spans="1:5" ht="16.5">
      <c r="A16" s="22"/>
      <c r="B16" s="27">
        <v>41547</v>
      </c>
      <c r="C16" s="27">
        <v>41182</v>
      </c>
      <c r="D16" s="27">
        <v>41547</v>
      </c>
      <c r="E16" s="27">
        <v>41182</v>
      </c>
    </row>
    <row r="17" spans="1:5" ht="16.5">
      <c r="A17" s="28"/>
      <c r="B17" s="29" t="s">
        <v>21</v>
      </c>
      <c r="C17" s="30" t="s">
        <v>96</v>
      </c>
      <c r="D17" s="29" t="s">
        <v>96</v>
      </c>
      <c r="E17" s="30" t="s">
        <v>96</v>
      </c>
    </row>
    <row r="18" spans="1:5" ht="16.5">
      <c r="A18" s="21" t="s">
        <v>16</v>
      </c>
      <c r="B18" s="76">
        <v>40845</v>
      </c>
      <c r="C18" s="76">
        <v>29521</v>
      </c>
      <c r="D18" s="76">
        <v>116671</v>
      </c>
      <c r="E18" s="76">
        <v>99932</v>
      </c>
    </row>
    <row r="19" spans="1:5" ht="16.5">
      <c r="A19" s="22" t="s">
        <v>97</v>
      </c>
      <c r="B19" s="77">
        <v>-24171</v>
      </c>
      <c r="C19" s="77">
        <v>-15335</v>
      </c>
      <c r="D19" s="77">
        <v>-67300</v>
      </c>
      <c r="E19" s="77">
        <v>-53223</v>
      </c>
    </row>
    <row r="20" spans="1:5" ht="16.5">
      <c r="A20" s="31" t="s">
        <v>98</v>
      </c>
      <c r="B20" s="78">
        <f>SUM(B18:B19)</f>
        <v>16674</v>
      </c>
      <c r="C20" s="78">
        <f>SUM(C18:C19)</f>
        <v>14186</v>
      </c>
      <c r="D20" s="78">
        <f>SUM(D18:D19)</f>
        <v>49371</v>
      </c>
      <c r="E20" s="78">
        <f>SUM(E18:E19)</f>
        <v>46709</v>
      </c>
    </row>
    <row r="21" spans="1:5" ht="16.5">
      <c r="A21" s="22"/>
      <c r="B21" s="78"/>
      <c r="C21" s="78"/>
      <c r="D21" s="78"/>
      <c r="E21" s="78"/>
    </row>
    <row r="22" spans="1:5" ht="16.5">
      <c r="A22" s="22" t="s">
        <v>63</v>
      </c>
      <c r="B22" s="78">
        <f>95-B27</f>
        <v>9</v>
      </c>
      <c r="C22" s="78">
        <f>8-C27</f>
        <v>4</v>
      </c>
      <c r="D22" s="78">
        <f>4061-D27</f>
        <v>3823</v>
      </c>
      <c r="E22" s="253">
        <f>682-E27</f>
        <v>593</v>
      </c>
    </row>
    <row r="23" spans="1:5" ht="16.5">
      <c r="A23" s="22" t="s">
        <v>99</v>
      </c>
      <c r="B23" s="78">
        <v>-4062</v>
      </c>
      <c r="C23" s="78">
        <v>-3371</v>
      </c>
      <c r="D23" s="78">
        <v>-11546</v>
      </c>
      <c r="E23" s="78">
        <v>-9967</v>
      </c>
    </row>
    <row r="24" spans="1:5" ht="16.5">
      <c r="A24" s="22" t="s">
        <v>100</v>
      </c>
      <c r="B24" s="78">
        <v>-3438</v>
      </c>
      <c r="C24" s="78">
        <v>-2040</v>
      </c>
      <c r="D24" s="78">
        <v>-10252</v>
      </c>
      <c r="E24" s="78">
        <v>-10071</v>
      </c>
    </row>
    <row r="25" spans="1:5" ht="16.5">
      <c r="A25" s="32" t="s">
        <v>101</v>
      </c>
      <c r="B25" s="77">
        <v>-127</v>
      </c>
      <c r="C25" s="77">
        <v>-301</v>
      </c>
      <c r="D25" s="77">
        <v>-344</v>
      </c>
      <c r="E25" s="77">
        <v>-717</v>
      </c>
    </row>
    <row r="26" spans="1:5" ht="16.5">
      <c r="A26" s="31" t="s">
        <v>146</v>
      </c>
      <c r="B26" s="33">
        <f>SUM(B20:B25)</f>
        <v>9056</v>
      </c>
      <c r="C26" s="33">
        <f>SUM(C20:C25)</f>
        <v>8478</v>
      </c>
      <c r="D26" s="33">
        <f>SUM(D20:D25)</f>
        <v>31052</v>
      </c>
      <c r="E26" s="33">
        <f>SUM(E20:E25)</f>
        <v>26547</v>
      </c>
    </row>
    <row r="27" spans="1:5" ht="16.5">
      <c r="A27" s="22" t="s">
        <v>208</v>
      </c>
      <c r="B27" s="78">
        <v>86</v>
      </c>
      <c r="C27" s="78">
        <v>4</v>
      </c>
      <c r="D27" s="78">
        <v>238</v>
      </c>
      <c r="E27" s="78">
        <v>89</v>
      </c>
    </row>
    <row r="28" spans="1:5" ht="16.5">
      <c r="A28" s="22" t="s">
        <v>64</v>
      </c>
      <c r="B28" s="77">
        <v>-88</v>
      </c>
      <c r="C28" s="77">
        <v>-91</v>
      </c>
      <c r="D28" s="77">
        <v>-273</v>
      </c>
      <c r="E28" s="254">
        <v>-338</v>
      </c>
    </row>
    <row r="29" spans="1:9" ht="16.5" customHeight="1">
      <c r="A29" s="34" t="s">
        <v>84</v>
      </c>
      <c r="B29" s="33">
        <f>SUM(B26:B28)</f>
        <v>9054</v>
      </c>
      <c r="C29" s="33">
        <f>SUM(C26:C28)</f>
        <v>8391</v>
      </c>
      <c r="D29" s="33">
        <f>SUM(D26:D28)</f>
        <v>31017</v>
      </c>
      <c r="E29" s="33">
        <f>SUM(E26:E28)</f>
        <v>26298</v>
      </c>
      <c r="F29" s="264">
        <f>D29-3768</f>
        <v>27249</v>
      </c>
      <c r="G29" s="264"/>
      <c r="H29" s="265" t="s">
        <v>296</v>
      </c>
      <c r="I29" s="264"/>
    </row>
    <row r="30" spans="1:9" ht="16.5">
      <c r="A30" s="22" t="s">
        <v>31</v>
      </c>
      <c r="B30" s="77">
        <v>-2268</v>
      </c>
      <c r="C30" s="77">
        <v>-1949</v>
      </c>
      <c r="D30" s="77">
        <v>-6842</v>
      </c>
      <c r="E30" s="77">
        <v>-6281</v>
      </c>
      <c r="F30" s="266">
        <f>F29*25%</f>
        <v>6812.25</v>
      </c>
      <c r="H30" s="267">
        <v>7614539.02</v>
      </c>
      <c r="I30" s="264" t="s">
        <v>294</v>
      </c>
    </row>
    <row r="31" spans="1:9" ht="18.75" customHeight="1" thickBot="1">
      <c r="A31" s="35" t="s">
        <v>118</v>
      </c>
      <c r="B31" s="79">
        <f>SUM(B29:B30)</f>
        <v>6786</v>
      </c>
      <c r="C31" s="79">
        <f>SUM(C29:C30)</f>
        <v>6442</v>
      </c>
      <c r="D31" s="79">
        <f>SUM(D29:D30)</f>
        <v>24175</v>
      </c>
      <c r="E31" s="79">
        <f>SUM(E29:E30)</f>
        <v>20017</v>
      </c>
      <c r="H31" s="268">
        <f>(29381802-3768000)*25%</f>
        <v>6403450.5</v>
      </c>
      <c r="I31" s="263" t="s">
        <v>295</v>
      </c>
    </row>
    <row r="32" spans="1:9" ht="18.75" customHeight="1" thickTop="1">
      <c r="A32" s="35"/>
      <c r="B32" s="141"/>
      <c r="C32" s="141"/>
      <c r="D32" s="141"/>
      <c r="E32" s="141"/>
      <c r="F32" s="271">
        <f>F30/F29</f>
        <v>0.25</v>
      </c>
      <c r="G32" s="272"/>
      <c r="H32" s="266">
        <f>H30-H31</f>
        <v>1211088.5199999996</v>
      </c>
      <c r="I32" s="263" t="s">
        <v>297</v>
      </c>
    </row>
    <row r="33" spans="1:9" ht="16.5">
      <c r="A33" s="31" t="s">
        <v>209</v>
      </c>
      <c r="B33" s="80">
        <v>0</v>
      </c>
      <c r="C33" s="80">
        <v>0</v>
      </c>
      <c r="D33" s="80">
        <v>0</v>
      </c>
      <c r="E33" s="80">
        <v>0</v>
      </c>
      <c r="H33" s="269">
        <v>-49051</v>
      </c>
      <c r="I33" s="265" t="s">
        <v>298</v>
      </c>
    </row>
    <row r="34" spans="1:9" ht="17.25" thickBot="1">
      <c r="A34" s="31" t="s">
        <v>210</v>
      </c>
      <c r="B34" s="79">
        <f>B31</f>
        <v>6786</v>
      </c>
      <c r="C34" s="79">
        <f>C31</f>
        <v>6442</v>
      </c>
      <c r="D34" s="79">
        <f>D31</f>
        <v>24175</v>
      </c>
      <c r="E34" s="79">
        <f>E31</f>
        <v>20017</v>
      </c>
      <c r="H34" s="270">
        <f>-(H32+H33)</f>
        <v>-1162037.5199999996</v>
      </c>
      <c r="I34" s="265" t="s">
        <v>297</v>
      </c>
    </row>
    <row r="35" spans="1:5" ht="17.25" thickTop="1">
      <c r="A35" s="22"/>
      <c r="B35" s="80"/>
      <c r="C35" s="80"/>
      <c r="D35" s="80"/>
      <c r="E35" s="80"/>
    </row>
    <row r="36" spans="1:5" ht="16.5">
      <c r="A36" s="31" t="s">
        <v>211</v>
      </c>
      <c r="B36" s="78"/>
      <c r="C36" s="78"/>
      <c r="D36" s="78"/>
      <c r="E36" s="78"/>
    </row>
    <row r="37" spans="1:5" ht="16.5">
      <c r="A37" s="22" t="s">
        <v>119</v>
      </c>
      <c r="B37" s="78">
        <f>+B31</f>
        <v>6786</v>
      </c>
      <c r="C37" s="78">
        <f>+C31</f>
        <v>6442</v>
      </c>
      <c r="D37" s="78">
        <f>+D31</f>
        <v>24175</v>
      </c>
      <c r="E37" s="78">
        <f>+E31</f>
        <v>20017</v>
      </c>
    </row>
    <row r="38" spans="1:5" ht="16.5">
      <c r="A38" s="22" t="s">
        <v>120</v>
      </c>
      <c r="B38" s="81" t="s">
        <v>88</v>
      </c>
      <c r="C38" s="81" t="s">
        <v>88</v>
      </c>
      <c r="D38" s="81" t="s">
        <v>88</v>
      </c>
      <c r="E38" s="81" t="s">
        <v>88</v>
      </c>
    </row>
    <row r="39" spans="1:5" ht="17.25" thickBot="1">
      <c r="A39" s="35"/>
      <c r="B39" s="82">
        <f>SUM(B37:B38)</f>
        <v>6786</v>
      </c>
      <c r="C39" s="82">
        <f>SUM(C37:C38)</f>
        <v>6442</v>
      </c>
      <c r="D39" s="82">
        <f>SUM(D37:D38)</f>
        <v>24175</v>
      </c>
      <c r="E39" s="79">
        <f>SUM(E37:E38)</f>
        <v>20017</v>
      </c>
    </row>
    <row r="40" spans="1:5" ht="17.25" thickTop="1">
      <c r="A40" s="35"/>
      <c r="B40" s="83"/>
      <c r="C40" s="83"/>
      <c r="D40" s="83"/>
      <c r="E40" s="33"/>
    </row>
    <row r="41" spans="1:5" ht="16.5">
      <c r="A41" s="31" t="s">
        <v>212</v>
      </c>
      <c r="B41" s="83"/>
      <c r="C41" s="83"/>
      <c r="D41" s="83"/>
      <c r="E41" s="33"/>
    </row>
    <row r="42" spans="1:5" ht="16.5">
      <c r="A42" s="22" t="s">
        <v>119</v>
      </c>
      <c r="B42" s="84">
        <f aca="true" t="shared" si="0" ref="B42:E43">B37</f>
        <v>6786</v>
      </c>
      <c r="C42" s="84">
        <f t="shared" si="0"/>
        <v>6442</v>
      </c>
      <c r="D42" s="84">
        <f>D37</f>
        <v>24175</v>
      </c>
      <c r="E42" s="78">
        <f t="shared" si="0"/>
        <v>20017</v>
      </c>
    </row>
    <row r="43" spans="1:5" ht="16.5">
      <c r="A43" s="22" t="s">
        <v>120</v>
      </c>
      <c r="B43" s="85" t="str">
        <f t="shared" si="0"/>
        <v>-</v>
      </c>
      <c r="C43" s="85" t="str">
        <f t="shared" si="0"/>
        <v>-</v>
      </c>
      <c r="D43" s="85" t="str">
        <f>D38</f>
        <v>-</v>
      </c>
      <c r="E43" s="81" t="str">
        <f t="shared" si="0"/>
        <v>-</v>
      </c>
    </row>
    <row r="44" spans="1:5" ht="17.25" thickBot="1">
      <c r="A44" s="31"/>
      <c r="B44" s="86">
        <f>SUM(B42:B43)</f>
        <v>6786</v>
      </c>
      <c r="C44" s="86">
        <f>SUM(C42:C43)</f>
        <v>6442</v>
      </c>
      <c r="D44" s="86">
        <f>SUM(D42:D43)</f>
        <v>24175</v>
      </c>
      <c r="E44" s="87">
        <f>SUM(E42:E43)</f>
        <v>20017</v>
      </c>
    </row>
    <row r="45" spans="1:5" ht="18.75" customHeight="1" thickTop="1">
      <c r="A45" s="35"/>
      <c r="B45" s="33"/>
      <c r="C45" s="33"/>
      <c r="D45" s="33"/>
      <c r="E45" s="33"/>
    </row>
    <row r="46" spans="1:5" ht="16.5">
      <c r="A46" s="22" t="s">
        <v>102</v>
      </c>
      <c r="B46" s="36"/>
      <c r="C46" s="88"/>
      <c r="D46" s="36"/>
      <c r="E46" s="89"/>
    </row>
    <row r="47" spans="1:5" ht="16.5">
      <c r="A47" s="37" t="s">
        <v>85</v>
      </c>
      <c r="B47" s="38">
        <f>B44/+NOTES!F156*100</f>
        <v>4.888274192851277</v>
      </c>
      <c r="C47" s="90">
        <v>4.64</v>
      </c>
      <c r="D47" s="38">
        <f>D44/+NOTES!H156*100</f>
        <v>17.414386768667793</v>
      </c>
      <c r="E47" s="36">
        <v>14.42</v>
      </c>
    </row>
    <row r="48" spans="1:5" ht="16.5">
      <c r="A48" s="39" t="s">
        <v>86</v>
      </c>
      <c r="B48" s="40">
        <f>NOTES!F167</f>
        <v>4.888274192851277</v>
      </c>
      <c r="C48" s="136">
        <v>4.64</v>
      </c>
      <c r="D48" s="40">
        <f>NOTES!H167</f>
        <v>17.414386768667793</v>
      </c>
      <c r="E48" s="137">
        <v>14.42</v>
      </c>
    </row>
    <row r="49" spans="1:5" ht="16.5">
      <c r="A49" s="41"/>
      <c r="B49" s="42"/>
      <c r="C49" s="43"/>
      <c r="D49" s="43"/>
      <c r="E49" s="43"/>
    </row>
    <row r="50" spans="1:5" ht="16.5">
      <c r="A50" s="41"/>
      <c r="B50" s="42"/>
      <c r="C50" s="43"/>
      <c r="D50" s="43"/>
      <c r="E50" s="43"/>
    </row>
    <row r="51" spans="1:5" ht="16.5">
      <c r="A51" s="41"/>
      <c r="B51" s="42"/>
      <c r="C51" s="43"/>
      <c r="D51" s="43"/>
      <c r="E51" s="43"/>
    </row>
    <row r="52" spans="1:5" ht="13.5">
      <c r="A52" s="295" t="s">
        <v>255</v>
      </c>
      <c r="B52" s="295"/>
      <c r="C52" s="295"/>
      <c r="D52" s="295"/>
      <c r="E52" s="295"/>
    </row>
    <row r="53" spans="1:5" ht="13.5">
      <c r="A53" s="295" t="s">
        <v>256</v>
      </c>
      <c r="B53" s="295"/>
      <c r="C53" s="295"/>
      <c r="D53" s="295"/>
      <c r="E53" s="295"/>
    </row>
    <row r="54" spans="1:5" ht="16.5">
      <c r="A54" s="163" t="s">
        <v>257</v>
      </c>
      <c r="B54" s="42"/>
      <c r="C54" s="43"/>
      <c r="D54" s="43"/>
      <c r="E54" s="43"/>
    </row>
    <row r="55" spans="1:5" ht="16.5">
      <c r="A55" s="41"/>
      <c r="B55" s="42"/>
      <c r="C55" s="43"/>
      <c r="D55" s="43"/>
      <c r="E55" s="43"/>
    </row>
    <row r="56" spans="1:5" ht="16.5">
      <c r="A56" s="41"/>
      <c r="B56" s="42"/>
      <c r="C56" s="43"/>
      <c r="D56" s="43"/>
      <c r="E56" s="43"/>
    </row>
    <row r="57" spans="1:5" ht="16.5">
      <c r="A57" s="41"/>
      <c r="B57" s="42"/>
      <c r="C57" s="43"/>
      <c r="D57" s="43"/>
      <c r="E57" s="43"/>
    </row>
    <row r="58" spans="1:5" ht="16.5">
      <c r="A58" s="41"/>
      <c r="B58" s="42"/>
      <c r="C58" s="43"/>
      <c r="D58" s="43"/>
      <c r="E58" s="43"/>
    </row>
    <row r="59" spans="1:5" ht="16.5">
      <c r="A59" s="41"/>
      <c r="B59" s="42"/>
      <c r="C59" s="43"/>
      <c r="D59" s="43"/>
      <c r="E59" s="43"/>
    </row>
  </sheetData>
  <sheetProtection/>
  <mergeCells count="8">
    <mergeCell ref="A53:E53"/>
    <mergeCell ref="A52:E52"/>
    <mergeCell ref="B12:C12"/>
    <mergeCell ref="D12:E12"/>
    <mergeCell ref="A7:E7"/>
    <mergeCell ref="A8:E8"/>
    <mergeCell ref="A9:E9"/>
    <mergeCell ref="A10:E10"/>
  </mergeCells>
  <printOptions/>
  <pageMargins left="0.28" right="0.28" top="1" bottom="1" header="0.5" footer="0.5"/>
  <pageSetup fitToHeight="1" fitToWidth="1" orientation="portrait" scale="7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H96"/>
  <sheetViews>
    <sheetView zoomScalePageLayoutView="0" workbookViewId="0" topLeftCell="A25">
      <selection activeCell="E33" sqref="E33"/>
    </sheetView>
  </sheetViews>
  <sheetFormatPr defaultColWidth="9.140625" defaultRowHeight="12.75"/>
  <cols>
    <col min="1" max="1" width="1.421875" style="15" customWidth="1"/>
    <col min="2" max="3" width="9.140625" style="15" customWidth="1"/>
    <col min="4" max="4" width="19.28125" style="15" customWidth="1"/>
    <col min="5" max="5" width="18.140625" style="15" customWidth="1"/>
    <col min="6" max="6" width="9.140625" style="15" customWidth="1"/>
    <col min="7" max="7" width="18.140625" style="15" customWidth="1"/>
    <col min="8" max="16384" width="9.140625" style="15" customWidth="1"/>
  </cols>
  <sheetData>
    <row r="6" spans="1:8" ht="18.75" customHeight="1">
      <c r="A6" s="300" t="s">
        <v>206</v>
      </c>
      <c r="B6" s="300"/>
      <c r="C6" s="300"/>
      <c r="D6" s="300"/>
      <c r="E6" s="300"/>
      <c r="F6" s="300"/>
      <c r="G6" s="300"/>
      <c r="H6" s="300"/>
    </row>
    <row r="7" spans="1:8" ht="13.5" customHeight="1">
      <c r="A7" s="301" t="s">
        <v>0</v>
      </c>
      <c r="B7" s="301"/>
      <c r="C7" s="301"/>
      <c r="D7" s="301"/>
      <c r="E7" s="301"/>
      <c r="F7" s="301"/>
      <c r="G7" s="301"/>
      <c r="H7" s="301"/>
    </row>
    <row r="8" spans="1:8" ht="15.75">
      <c r="A8" s="302" t="s">
        <v>171</v>
      </c>
      <c r="B8" s="302"/>
      <c r="C8" s="302"/>
      <c r="D8" s="302"/>
      <c r="E8" s="302"/>
      <c r="F8" s="302"/>
      <c r="G8" s="302"/>
      <c r="H8" s="302"/>
    </row>
    <row r="9" spans="1:8" ht="15.75">
      <c r="A9" s="302" t="s">
        <v>271</v>
      </c>
      <c r="B9" s="302"/>
      <c r="C9" s="302"/>
      <c r="D9" s="302"/>
      <c r="E9" s="302"/>
      <c r="F9" s="302"/>
      <c r="G9" s="302"/>
      <c r="H9" s="302"/>
    </row>
    <row r="10" ht="15.75" customHeight="1"/>
    <row r="11" spans="1:7" ht="15.75">
      <c r="A11" s="18"/>
      <c r="B11" s="16"/>
      <c r="C11" s="16"/>
      <c r="D11" s="16"/>
      <c r="E11" s="44" t="s">
        <v>49</v>
      </c>
      <c r="F11" s="44"/>
      <c r="G11" s="44" t="s">
        <v>49</v>
      </c>
    </row>
    <row r="12" spans="1:7" ht="15.75">
      <c r="A12" s="45"/>
      <c r="B12" s="16"/>
      <c r="C12" s="16"/>
      <c r="D12" s="16"/>
      <c r="E12" s="46" t="s">
        <v>272</v>
      </c>
      <c r="F12" s="46"/>
      <c r="G12" s="46" t="s">
        <v>238</v>
      </c>
    </row>
    <row r="13" spans="1:7" ht="15.75">
      <c r="A13" s="18"/>
      <c r="B13" s="16"/>
      <c r="C13" s="16"/>
      <c r="D13" s="16"/>
      <c r="E13" s="44" t="s">
        <v>21</v>
      </c>
      <c r="F13" s="44"/>
      <c r="G13" s="44" t="s">
        <v>21</v>
      </c>
    </row>
    <row r="14" spans="1:7" ht="15.75">
      <c r="A14" s="18"/>
      <c r="B14" s="16"/>
      <c r="C14" s="16"/>
      <c r="D14" s="16"/>
      <c r="E14" s="44"/>
      <c r="F14" s="44"/>
      <c r="G14" s="44"/>
    </row>
    <row r="15" spans="2:8" ht="15.75">
      <c r="B15" s="47" t="s">
        <v>121</v>
      </c>
      <c r="C15" s="16"/>
      <c r="D15" s="16"/>
      <c r="E15" s="48"/>
      <c r="F15" s="48"/>
      <c r="G15" s="48"/>
      <c r="H15" s="47"/>
    </row>
    <row r="16" spans="1:8" ht="15.75">
      <c r="A16" s="18"/>
      <c r="B16" s="16" t="s">
        <v>52</v>
      </c>
      <c r="C16" s="16"/>
      <c r="D16" s="16"/>
      <c r="E16" s="48">
        <v>99692</v>
      </c>
      <c r="F16" s="48"/>
      <c r="G16" s="48">
        <v>98940</v>
      </c>
      <c r="H16" s="16"/>
    </row>
    <row r="17" spans="1:8" ht="15.75">
      <c r="A17" s="18"/>
      <c r="B17" s="16" t="s">
        <v>222</v>
      </c>
      <c r="C17" s="16"/>
      <c r="D17" s="16"/>
      <c r="E17" s="48">
        <v>11500</v>
      </c>
      <c r="F17" s="48"/>
      <c r="G17" s="48">
        <v>6470</v>
      </c>
      <c r="H17" s="48"/>
    </row>
    <row r="18" spans="1:8" ht="15.75">
      <c r="A18" s="18"/>
      <c r="B18" s="49" t="s">
        <v>122</v>
      </c>
      <c r="C18" s="16"/>
      <c r="D18" s="16"/>
      <c r="E18" s="91">
        <f>SUM(E16:E17)</f>
        <v>111192</v>
      </c>
      <c r="F18" s="48"/>
      <c r="G18" s="91">
        <f>SUM(G16:G17)</f>
        <v>105410</v>
      </c>
      <c r="H18" s="49"/>
    </row>
    <row r="19" spans="1:8" ht="15.75">
      <c r="A19" s="18"/>
      <c r="B19" s="16"/>
      <c r="C19" s="16"/>
      <c r="D19" s="16"/>
      <c r="E19" s="48"/>
      <c r="F19" s="48"/>
      <c r="G19" s="48"/>
      <c r="H19" s="16"/>
    </row>
    <row r="20" spans="1:8" ht="15.75">
      <c r="A20" s="18"/>
      <c r="B20" s="16" t="s">
        <v>53</v>
      </c>
      <c r="C20" s="50"/>
      <c r="D20" s="51"/>
      <c r="E20" s="48">
        <v>36758</v>
      </c>
      <c r="F20" s="48"/>
      <c r="G20" s="48">
        <v>41383</v>
      </c>
      <c r="H20" s="16"/>
    </row>
    <row r="21" spans="1:8" ht="15.75">
      <c r="A21" s="18"/>
      <c r="B21" s="16" t="s">
        <v>155</v>
      </c>
      <c r="C21" s="50"/>
      <c r="D21" s="51"/>
      <c r="E21" s="48">
        <f>37223+6527</f>
        <v>43750</v>
      </c>
      <c r="F21" s="48"/>
      <c r="G21" s="48">
        <f>32462+3019</f>
        <v>35481</v>
      </c>
      <c r="H21" s="16"/>
    </row>
    <row r="22" spans="1:8" ht="15.75">
      <c r="A22" s="18"/>
      <c r="B22" s="16" t="s">
        <v>213</v>
      </c>
      <c r="C22" s="50"/>
      <c r="D22" s="51"/>
      <c r="E22" s="48">
        <v>5733</v>
      </c>
      <c r="F22" s="48"/>
      <c r="G22" s="48">
        <v>1617</v>
      </c>
      <c r="H22" s="16"/>
    </row>
    <row r="23" spans="1:8" ht="15.75">
      <c r="A23" s="18"/>
      <c r="B23" s="16" t="s">
        <v>83</v>
      </c>
      <c r="C23" s="50"/>
      <c r="D23" s="51"/>
      <c r="E23" s="48">
        <v>19580</v>
      </c>
      <c r="F23" s="48"/>
      <c r="G23" s="48">
        <v>14139</v>
      </c>
      <c r="H23" s="16"/>
    </row>
    <row r="24" spans="1:8" ht="15.75">
      <c r="A24" s="18"/>
      <c r="B24" s="49" t="s">
        <v>123</v>
      </c>
      <c r="C24" s="16"/>
      <c r="D24" s="16"/>
      <c r="E24" s="91">
        <f>SUM(E20:E23)</f>
        <v>105821</v>
      </c>
      <c r="F24" s="48"/>
      <c r="G24" s="91">
        <f>SUM(G20:G23)</f>
        <v>92620</v>
      </c>
      <c r="H24" s="49"/>
    </row>
    <row r="25" spans="1:8" ht="15.75">
      <c r="A25" s="18"/>
      <c r="B25" s="16"/>
      <c r="C25" s="16"/>
      <c r="D25" s="16"/>
      <c r="E25" s="48"/>
      <c r="F25" s="48"/>
      <c r="G25" s="48"/>
      <c r="H25" s="16"/>
    </row>
    <row r="26" spans="1:8" ht="15.75" hidden="1">
      <c r="A26" s="18"/>
      <c r="B26" s="16" t="s">
        <v>143</v>
      </c>
      <c r="C26" s="16"/>
      <c r="D26" s="16"/>
      <c r="E26" s="92">
        <v>0</v>
      </c>
      <c r="F26" s="48"/>
      <c r="G26" s="92">
        <v>0</v>
      </c>
      <c r="H26" s="16"/>
    </row>
    <row r="27" spans="1:8" ht="15.75" hidden="1">
      <c r="A27" s="18"/>
      <c r="B27" s="16"/>
      <c r="C27" s="16"/>
      <c r="D27" s="16"/>
      <c r="E27" s="48"/>
      <c r="F27" s="48"/>
      <c r="G27" s="48"/>
      <c r="H27" s="16"/>
    </row>
    <row r="28" spans="1:8" ht="16.5" thickBot="1">
      <c r="A28" s="18"/>
      <c r="B28" s="52" t="s">
        <v>124</v>
      </c>
      <c r="C28" s="16"/>
      <c r="D28" s="16"/>
      <c r="E28" s="93">
        <f>E18+E24+E26</f>
        <v>217013</v>
      </c>
      <c r="F28" s="53"/>
      <c r="G28" s="93">
        <f>G18+G24+G26</f>
        <v>198030</v>
      </c>
      <c r="H28" s="52"/>
    </row>
    <row r="29" spans="1:8" ht="16.5" thickTop="1">
      <c r="A29" s="18"/>
      <c r="B29" s="16"/>
      <c r="C29" s="16"/>
      <c r="D29" s="16"/>
      <c r="E29" s="48"/>
      <c r="F29" s="48"/>
      <c r="G29" s="48"/>
      <c r="H29" s="16"/>
    </row>
    <row r="30" spans="1:8" ht="15.75">
      <c r="A30" s="18"/>
      <c r="B30" s="52" t="s">
        <v>125</v>
      </c>
      <c r="C30" s="16"/>
      <c r="D30" s="16"/>
      <c r="E30" s="48"/>
      <c r="F30" s="48"/>
      <c r="G30" s="48"/>
      <c r="H30" s="52"/>
    </row>
    <row r="31" spans="1:8" ht="15.75">
      <c r="A31" s="18"/>
      <c r="B31" s="16" t="s">
        <v>110</v>
      </c>
      <c r="C31" s="16"/>
      <c r="D31" s="16"/>
      <c r="E31" s="48">
        <v>69739</v>
      </c>
      <c r="F31" s="48"/>
      <c r="G31" s="48">
        <v>69739</v>
      </c>
      <c r="H31" s="16"/>
    </row>
    <row r="32" spans="1:8" ht="15.75">
      <c r="A32" s="18"/>
      <c r="B32" s="16" t="s">
        <v>54</v>
      </c>
      <c r="C32" s="16"/>
      <c r="D32" s="16"/>
      <c r="E32" s="48">
        <v>13720</v>
      </c>
      <c r="F32" s="48"/>
      <c r="G32" s="48">
        <v>13720</v>
      </c>
      <c r="H32" s="16"/>
    </row>
    <row r="33" spans="1:8" ht="15.75">
      <c r="A33" s="18"/>
      <c r="B33" s="16" t="s">
        <v>224</v>
      </c>
      <c r="C33" s="16"/>
      <c r="D33" s="16"/>
      <c r="E33" s="48">
        <v>98222</v>
      </c>
      <c r="F33" s="48"/>
      <c r="G33" s="48">
        <v>88623</v>
      </c>
      <c r="H33" s="16"/>
    </row>
    <row r="34" spans="1:8" ht="15.75">
      <c r="A34" s="18"/>
      <c r="B34" s="16" t="s">
        <v>147</v>
      </c>
      <c r="C34" s="16"/>
      <c r="D34" s="16"/>
      <c r="E34" s="94">
        <v>-1578</v>
      </c>
      <c r="F34" s="48"/>
      <c r="G34" s="94">
        <v>-1578</v>
      </c>
      <c r="H34" s="16"/>
    </row>
    <row r="35" spans="1:8" ht="15.75">
      <c r="A35" s="18"/>
      <c r="B35" s="52" t="s">
        <v>126</v>
      </c>
      <c r="C35" s="16"/>
      <c r="D35" s="16"/>
      <c r="E35" s="91">
        <f>SUM(E31:E34)</f>
        <v>180103</v>
      </c>
      <c r="F35" s="48"/>
      <c r="G35" s="91">
        <f>SUM(G31:G34)</f>
        <v>170504</v>
      </c>
      <c r="H35" s="52"/>
    </row>
    <row r="36" spans="1:8" ht="15.75">
      <c r="A36" s="18"/>
      <c r="B36" s="52"/>
      <c r="C36" s="16"/>
      <c r="D36" s="16"/>
      <c r="E36" s="48"/>
      <c r="F36" s="48"/>
      <c r="G36" s="48"/>
      <c r="H36" s="52"/>
    </row>
    <row r="37" spans="1:8" ht="15.75" hidden="1">
      <c r="A37" s="18"/>
      <c r="B37" s="16" t="s">
        <v>144</v>
      </c>
      <c r="C37" s="16"/>
      <c r="D37" s="16"/>
      <c r="E37" s="48">
        <v>0</v>
      </c>
      <c r="F37" s="48"/>
      <c r="G37" s="48">
        <v>0</v>
      </c>
      <c r="H37" s="16"/>
    </row>
    <row r="38" spans="1:8" ht="15.75" hidden="1">
      <c r="A38" s="18"/>
      <c r="B38" s="52"/>
      <c r="C38" s="16"/>
      <c r="D38" s="16"/>
      <c r="E38" s="48"/>
      <c r="F38" s="48"/>
      <c r="G38" s="48"/>
      <c r="H38" s="52"/>
    </row>
    <row r="39" spans="2:8" ht="15.75">
      <c r="B39" s="47" t="s">
        <v>127</v>
      </c>
      <c r="C39" s="16"/>
      <c r="D39" s="16"/>
      <c r="E39" s="48"/>
      <c r="F39" s="48"/>
      <c r="G39" s="48"/>
      <c r="H39" s="47"/>
    </row>
    <row r="40" spans="2:8" ht="15.75">
      <c r="B40" s="16" t="s">
        <v>128</v>
      </c>
      <c r="C40" s="16"/>
      <c r="D40" s="16"/>
      <c r="E40" s="48">
        <v>5168</v>
      </c>
      <c r="F40" s="48"/>
      <c r="G40" s="48">
        <v>5659</v>
      </c>
      <c r="H40" s="16"/>
    </row>
    <row r="41" spans="2:8" ht="15.75" hidden="1">
      <c r="B41" s="16" t="s">
        <v>214</v>
      </c>
      <c r="C41" s="16"/>
      <c r="D41" s="16"/>
      <c r="E41" s="48"/>
      <c r="F41" s="48"/>
      <c r="G41" s="48">
        <v>0</v>
      </c>
      <c r="H41" s="16"/>
    </row>
    <row r="42" spans="2:8" ht="15.75">
      <c r="B42" s="49" t="s">
        <v>132</v>
      </c>
      <c r="C42" s="50"/>
      <c r="D42" s="54"/>
      <c r="E42" s="91">
        <f>SUM(E39:E41)</f>
        <v>5168</v>
      </c>
      <c r="F42" s="48"/>
      <c r="G42" s="91">
        <f>SUM(G39:G41)</f>
        <v>5659</v>
      </c>
      <c r="H42" s="49"/>
    </row>
    <row r="43" spans="2:8" ht="15.75">
      <c r="B43" s="18"/>
      <c r="C43" s="50"/>
      <c r="D43" s="54"/>
      <c r="E43" s="48"/>
      <c r="F43" s="48"/>
      <c r="G43" s="48"/>
      <c r="H43" s="18"/>
    </row>
    <row r="44" spans="1:8" ht="15.75">
      <c r="A44" s="18"/>
      <c r="B44" s="16" t="s">
        <v>129</v>
      </c>
      <c r="C44" s="50"/>
      <c r="D44" s="51"/>
      <c r="E44" s="48">
        <f>6743+9523</f>
        <v>16266</v>
      </c>
      <c r="F44" s="48"/>
      <c r="G44" s="48">
        <f>2734+12923</f>
        <v>15657</v>
      </c>
      <c r="H44" s="16"/>
    </row>
    <row r="45" spans="1:8" ht="15.75">
      <c r="A45" s="18"/>
      <c r="B45" s="16" t="s">
        <v>130</v>
      </c>
      <c r="C45" s="50"/>
      <c r="D45" s="51"/>
      <c r="E45" s="48">
        <v>7992</v>
      </c>
      <c r="F45" s="48"/>
      <c r="G45" s="48">
        <v>823</v>
      </c>
      <c r="H45" s="16"/>
    </row>
    <row r="46" spans="1:8" ht="15.75">
      <c r="A46" s="18"/>
      <c r="B46" s="18" t="s">
        <v>94</v>
      </c>
      <c r="C46" s="50"/>
      <c r="D46" s="54"/>
      <c r="E46" s="48">
        <v>282</v>
      </c>
      <c r="F46" s="48"/>
      <c r="G46" s="48">
        <v>341</v>
      </c>
      <c r="H46" s="18"/>
    </row>
    <row r="47" spans="1:8" ht="15.75">
      <c r="A47" s="18"/>
      <c r="B47" s="18" t="s">
        <v>31</v>
      </c>
      <c r="C47" s="50"/>
      <c r="D47" s="54"/>
      <c r="E47" s="48">
        <v>1202</v>
      </c>
      <c r="F47" s="48"/>
      <c r="G47" s="48">
        <v>46</v>
      </c>
      <c r="H47" s="18"/>
    </row>
    <row r="48" spans="1:8" ht="15.75">
      <c r="A48" s="18"/>
      <c r="B48" s="16" t="s">
        <v>214</v>
      </c>
      <c r="C48" s="50"/>
      <c r="D48" s="54"/>
      <c r="E48" s="48">
        <v>6000</v>
      </c>
      <c r="F48" s="48"/>
      <c r="G48" s="48">
        <v>5000</v>
      </c>
      <c r="H48" s="16"/>
    </row>
    <row r="49" spans="1:8" ht="15.75">
      <c r="A49" s="18"/>
      <c r="B49" s="49" t="s">
        <v>131</v>
      </c>
      <c r="C49" s="45"/>
      <c r="D49" s="45"/>
      <c r="E49" s="91">
        <f>SUM(E44:E48)</f>
        <v>31742</v>
      </c>
      <c r="F49" s="48"/>
      <c r="G49" s="91">
        <f>SUM(G44:G48)</f>
        <v>21867</v>
      </c>
      <c r="H49" s="49"/>
    </row>
    <row r="50" spans="1:8" ht="15.75">
      <c r="A50" s="18"/>
      <c r="B50" s="49"/>
      <c r="C50" s="45"/>
      <c r="D50" s="45"/>
      <c r="E50" s="48"/>
      <c r="F50" s="48"/>
      <c r="G50" s="48"/>
      <c r="H50" s="49"/>
    </row>
    <row r="51" spans="1:8" ht="16.5" thickBot="1">
      <c r="A51" s="18"/>
      <c r="B51" s="55" t="s">
        <v>133</v>
      </c>
      <c r="C51" s="56"/>
      <c r="D51" s="56"/>
      <c r="E51" s="93">
        <f>E49+E42</f>
        <v>36910</v>
      </c>
      <c r="F51" s="53"/>
      <c r="G51" s="93">
        <f>G49+G42</f>
        <v>27526</v>
      </c>
      <c r="H51" s="55"/>
    </row>
    <row r="52" spans="1:8" ht="16.5" thickTop="1">
      <c r="A52" s="18"/>
      <c r="B52" s="49"/>
      <c r="C52" s="45"/>
      <c r="D52" s="45"/>
      <c r="E52" s="48"/>
      <c r="F52" s="48"/>
      <c r="G52" s="48"/>
      <c r="H52" s="49"/>
    </row>
    <row r="53" spans="1:8" ht="16.5" thickBot="1">
      <c r="A53" s="18"/>
      <c r="B53" s="55" t="s">
        <v>134</v>
      </c>
      <c r="C53" s="16"/>
      <c r="D53" s="16"/>
      <c r="E53" s="95">
        <f>E51+E35</f>
        <v>217013</v>
      </c>
      <c r="F53" s="53"/>
      <c r="G53" s="95">
        <f>G51+G35</f>
        <v>198030</v>
      </c>
      <c r="H53" s="55"/>
    </row>
    <row r="54" spans="1:7" ht="16.5" thickTop="1">
      <c r="A54" s="18"/>
      <c r="B54" s="16"/>
      <c r="C54" s="16"/>
      <c r="D54" s="16"/>
      <c r="E54" s="48"/>
      <c r="F54" s="48"/>
      <c r="G54" s="48"/>
    </row>
    <row r="55" spans="1:7" ht="15.75">
      <c r="A55" s="18"/>
      <c r="B55" s="16"/>
      <c r="C55" s="16"/>
      <c r="D55" s="16"/>
      <c r="E55" s="57"/>
      <c r="F55" s="57"/>
      <c r="G55" s="57"/>
    </row>
    <row r="56" spans="1:7" ht="15.75">
      <c r="A56" s="18"/>
      <c r="B56" s="52" t="s">
        <v>154</v>
      </c>
      <c r="C56" s="52"/>
      <c r="D56" s="52"/>
      <c r="E56" s="58">
        <f>(E35+E37)/E31/2</f>
        <v>1.2912645721905964</v>
      </c>
      <c r="F56" s="59"/>
      <c r="G56" s="58">
        <f>(G35+G37)/G31/2</f>
        <v>1.2224436828747185</v>
      </c>
    </row>
    <row r="57" spans="1:7" ht="18.75">
      <c r="A57" s="60"/>
      <c r="B57" s="61"/>
      <c r="C57" s="61"/>
      <c r="D57" s="61"/>
      <c r="E57" s="48"/>
      <c r="F57" s="48"/>
      <c r="G57" s="62"/>
    </row>
    <row r="58" spans="1:7" ht="15.75">
      <c r="A58" s="63"/>
      <c r="B58" s="61"/>
      <c r="C58" s="61"/>
      <c r="D58" s="61"/>
      <c r="E58" s="48"/>
      <c r="F58" s="48"/>
      <c r="G58" s="62"/>
    </row>
    <row r="59" spans="1:8" ht="24.75" customHeight="1">
      <c r="A59" s="299" t="s">
        <v>237</v>
      </c>
      <c r="B59" s="299"/>
      <c r="C59" s="299"/>
      <c r="D59" s="299"/>
      <c r="E59" s="299"/>
      <c r="F59" s="299"/>
      <c r="G59" s="299"/>
      <c r="H59" s="299"/>
    </row>
    <row r="60" spans="1:7" ht="15.75">
      <c r="A60" s="299"/>
      <c r="B60" s="299"/>
      <c r="C60" s="299"/>
      <c r="D60" s="299"/>
      <c r="E60" s="299"/>
      <c r="F60" s="48"/>
      <c r="G60" s="62"/>
    </row>
    <row r="61" spans="1:7" ht="15">
      <c r="A61" s="64"/>
      <c r="B61" s="65"/>
      <c r="C61" s="61"/>
      <c r="D61" s="61"/>
      <c r="E61" s="66"/>
      <c r="F61" s="66"/>
      <c r="G61" s="67"/>
    </row>
    <row r="62" spans="1:7" ht="15">
      <c r="A62" s="63"/>
      <c r="B62" s="65"/>
      <c r="C62" s="68"/>
      <c r="D62" s="68"/>
      <c r="E62" s="66"/>
      <c r="F62" s="66"/>
      <c r="G62" s="67"/>
    </row>
    <row r="63" spans="1:7" ht="15">
      <c r="A63" s="63"/>
      <c r="B63" s="65"/>
      <c r="C63" s="61"/>
      <c r="D63" s="61"/>
      <c r="E63" s="66"/>
      <c r="F63" s="66"/>
      <c r="G63" s="67"/>
    </row>
    <row r="64" spans="1:7" ht="15">
      <c r="A64" s="63"/>
      <c r="B64" s="69"/>
      <c r="C64" s="61"/>
      <c r="D64" s="61"/>
      <c r="E64" s="66"/>
      <c r="F64" s="66"/>
      <c r="G64" s="67"/>
    </row>
    <row r="65" spans="1:7" ht="15">
      <c r="A65" s="63"/>
      <c r="B65" s="65"/>
      <c r="C65" s="61"/>
      <c r="D65" s="61"/>
      <c r="E65" s="66"/>
      <c r="F65" s="66"/>
      <c r="G65" s="67"/>
    </row>
    <row r="66" spans="1:7" ht="15">
      <c r="A66" s="63"/>
      <c r="B66" s="65"/>
      <c r="C66" s="61"/>
      <c r="D66" s="61"/>
      <c r="E66" s="66"/>
      <c r="F66" s="66"/>
      <c r="G66" s="67"/>
    </row>
    <row r="67" spans="1:7" ht="15">
      <c r="A67" s="63"/>
      <c r="B67" s="65"/>
      <c r="C67" s="61"/>
      <c r="D67" s="61"/>
      <c r="E67" s="66"/>
      <c r="F67" s="66"/>
      <c r="G67" s="67"/>
    </row>
    <row r="68" spans="1:7" ht="15">
      <c r="A68" s="63"/>
      <c r="B68" s="65"/>
      <c r="C68" s="61"/>
      <c r="D68" s="61"/>
      <c r="E68" s="66"/>
      <c r="F68" s="66"/>
      <c r="G68" s="67"/>
    </row>
    <row r="69" spans="1:7" ht="15">
      <c r="A69" s="63"/>
      <c r="B69" s="65"/>
      <c r="C69" s="61"/>
      <c r="D69" s="61"/>
      <c r="E69" s="66"/>
      <c r="F69" s="66"/>
      <c r="G69" s="67"/>
    </row>
    <row r="70" spans="1:7" ht="15">
      <c r="A70" s="63"/>
      <c r="B70" s="65"/>
      <c r="C70" s="61"/>
      <c r="D70" s="61"/>
      <c r="E70" s="66"/>
      <c r="F70" s="66"/>
      <c r="G70" s="67"/>
    </row>
    <row r="71" spans="1:7" ht="15">
      <c r="A71" s="63"/>
      <c r="B71" s="65"/>
      <c r="C71" s="61"/>
      <c r="D71" s="61"/>
      <c r="E71" s="66"/>
      <c r="F71" s="66"/>
      <c r="G71" s="67"/>
    </row>
    <row r="72" spans="1:7" ht="15">
      <c r="A72" s="63"/>
      <c r="B72" s="65"/>
      <c r="C72" s="61"/>
      <c r="D72" s="61"/>
      <c r="E72" s="66"/>
      <c r="F72" s="66"/>
      <c r="G72" s="67"/>
    </row>
    <row r="73" spans="1:7" ht="15">
      <c r="A73" s="63"/>
      <c r="B73" s="65"/>
      <c r="C73" s="61"/>
      <c r="D73" s="61"/>
      <c r="E73" s="66"/>
      <c r="F73" s="66"/>
      <c r="G73" s="67"/>
    </row>
    <row r="74" spans="1:7" ht="15">
      <c r="A74" s="63"/>
      <c r="B74" s="65"/>
      <c r="C74" s="61"/>
      <c r="D74" s="61"/>
      <c r="E74" s="66"/>
      <c r="F74" s="66"/>
      <c r="G74" s="67"/>
    </row>
    <row r="75" spans="1:7" ht="15">
      <c r="A75" s="63"/>
      <c r="B75" s="65"/>
      <c r="C75" s="61"/>
      <c r="D75" s="61"/>
      <c r="E75" s="66"/>
      <c r="F75" s="66"/>
      <c r="G75" s="67"/>
    </row>
    <row r="76" spans="1:7" ht="15">
      <c r="A76" s="63"/>
      <c r="B76" s="65"/>
      <c r="C76" s="61"/>
      <c r="D76" s="61"/>
      <c r="E76" s="66"/>
      <c r="F76" s="66"/>
      <c r="G76" s="67"/>
    </row>
    <row r="77" spans="1:7" ht="15">
      <c r="A77" s="63"/>
      <c r="B77" s="65"/>
      <c r="C77" s="61"/>
      <c r="D77" s="61"/>
      <c r="E77" s="66"/>
      <c r="F77" s="66"/>
      <c r="G77" s="67"/>
    </row>
    <row r="78" spans="1:7" ht="15">
      <c r="A78" s="63"/>
      <c r="B78" s="65"/>
      <c r="C78" s="61"/>
      <c r="D78" s="61"/>
      <c r="E78" s="66"/>
      <c r="F78" s="66"/>
      <c r="G78" s="67"/>
    </row>
    <row r="79" spans="1:7" ht="15">
      <c r="A79" s="63"/>
      <c r="B79" s="61"/>
      <c r="C79" s="61"/>
      <c r="D79" s="61"/>
      <c r="E79" s="66"/>
      <c r="F79" s="66"/>
      <c r="G79" s="67"/>
    </row>
    <row r="80" spans="1:7" ht="15">
      <c r="A80" s="63"/>
      <c r="B80" s="61"/>
      <c r="C80" s="61"/>
      <c r="D80" s="61"/>
      <c r="E80" s="66"/>
      <c r="F80" s="66"/>
      <c r="G80" s="67"/>
    </row>
    <row r="81" spans="1:7" ht="15">
      <c r="A81" s="63"/>
      <c r="B81" s="61"/>
      <c r="C81" s="61"/>
      <c r="D81" s="61"/>
      <c r="E81" s="66"/>
      <c r="F81" s="66"/>
      <c r="G81" s="67"/>
    </row>
    <row r="82" spans="1:7" ht="15">
      <c r="A82" s="63"/>
      <c r="B82" s="61"/>
      <c r="C82" s="61"/>
      <c r="D82" s="61"/>
      <c r="E82" s="66"/>
      <c r="F82" s="66"/>
      <c r="G82" s="67"/>
    </row>
    <row r="83" spans="1:7" ht="15">
      <c r="A83" s="63"/>
      <c r="B83" s="61"/>
      <c r="C83" s="61"/>
      <c r="D83" s="61"/>
      <c r="E83" s="66"/>
      <c r="F83" s="66"/>
      <c r="G83" s="67"/>
    </row>
    <row r="84" spans="1:7" ht="15">
      <c r="A84" s="63"/>
      <c r="B84" s="61"/>
      <c r="C84" s="61"/>
      <c r="D84" s="61"/>
      <c r="E84" s="66"/>
      <c r="F84" s="66"/>
      <c r="G84" s="67"/>
    </row>
    <row r="85" spans="1:7" ht="15">
      <c r="A85" s="63"/>
      <c r="B85" s="61"/>
      <c r="C85" s="61"/>
      <c r="D85" s="61"/>
      <c r="E85" s="66"/>
      <c r="F85" s="66"/>
      <c r="G85" s="67"/>
    </row>
    <row r="86" spans="1:7" ht="15">
      <c r="A86" s="63"/>
      <c r="B86" s="61"/>
      <c r="C86" s="61"/>
      <c r="D86" s="61"/>
      <c r="E86" s="66"/>
      <c r="F86" s="66"/>
      <c r="G86" s="67"/>
    </row>
    <row r="87" spans="1:7" ht="15">
      <c r="A87" s="63"/>
      <c r="B87" s="61"/>
      <c r="C87" s="61"/>
      <c r="D87" s="61"/>
      <c r="E87" s="66"/>
      <c r="F87" s="66"/>
      <c r="G87" s="67"/>
    </row>
    <row r="88" spans="1:7" ht="15">
      <c r="A88" s="63"/>
      <c r="B88" s="61"/>
      <c r="C88" s="61"/>
      <c r="D88" s="61"/>
      <c r="E88" s="66"/>
      <c r="F88" s="66"/>
      <c r="G88" s="67"/>
    </row>
    <row r="89" spans="1:7" ht="15">
      <c r="A89" s="63"/>
      <c r="B89" s="61"/>
      <c r="C89" s="61"/>
      <c r="D89" s="61"/>
      <c r="E89" s="66"/>
      <c r="F89" s="66"/>
      <c r="G89" s="67"/>
    </row>
    <row r="90" spans="1:7" ht="15">
      <c r="A90" s="63"/>
      <c r="B90" s="61"/>
      <c r="C90" s="61"/>
      <c r="D90" s="61"/>
      <c r="E90" s="66"/>
      <c r="F90" s="66"/>
      <c r="G90" s="67"/>
    </row>
    <row r="91" spans="1:7" ht="15">
      <c r="A91" s="63"/>
      <c r="B91" s="61"/>
      <c r="C91" s="61"/>
      <c r="D91" s="61"/>
      <c r="E91" s="66"/>
      <c r="F91" s="66"/>
      <c r="G91" s="67"/>
    </row>
    <row r="92" spans="1:7" ht="15">
      <c r="A92" s="63"/>
      <c r="B92" s="61"/>
      <c r="C92" s="61"/>
      <c r="D92" s="61"/>
      <c r="E92" s="66"/>
      <c r="F92" s="66"/>
      <c r="G92" s="67"/>
    </row>
    <row r="93" spans="1:7" ht="15">
      <c r="A93" s="63"/>
      <c r="B93" s="61"/>
      <c r="C93" s="61"/>
      <c r="D93" s="61"/>
      <c r="E93" s="66"/>
      <c r="F93" s="66"/>
      <c r="G93" s="67"/>
    </row>
    <row r="94" spans="1:7" ht="15">
      <c r="A94" s="63"/>
      <c r="B94" s="61"/>
      <c r="C94" s="61"/>
      <c r="D94" s="61"/>
      <c r="E94" s="66"/>
      <c r="F94" s="66"/>
      <c r="G94" s="67"/>
    </row>
    <row r="95" spans="1:7" ht="15">
      <c r="A95" s="63"/>
      <c r="B95" s="61"/>
      <c r="C95" s="61"/>
      <c r="D95" s="61"/>
      <c r="E95" s="66"/>
      <c r="F95" s="66"/>
      <c r="G95" s="67"/>
    </row>
    <row r="96" spans="1:7" ht="15">
      <c r="A96" s="63"/>
      <c r="B96" s="61"/>
      <c r="C96" s="61"/>
      <c r="D96" s="61"/>
      <c r="E96" s="66"/>
      <c r="F96" s="66"/>
      <c r="G96" s="67"/>
    </row>
  </sheetData>
  <sheetProtection/>
  <mergeCells count="6">
    <mergeCell ref="A60:E60"/>
    <mergeCell ref="A6:H6"/>
    <mergeCell ref="A7:H7"/>
    <mergeCell ref="A8:H8"/>
    <mergeCell ref="A9:H9"/>
    <mergeCell ref="A59:H59"/>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55"/>
  <sheetViews>
    <sheetView zoomScalePageLayoutView="0" workbookViewId="0" topLeftCell="A16">
      <selection activeCell="F20" sqref="F20"/>
    </sheetView>
  </sheetViews>
  <sheetFormatPr defaultColWidth="9.140625" defaultRowHeight="12.75"/>
  <cols>
    <col min="1" max="1" width="35.421875" style="13" customWidth="1"/>
    <col min="2" max="2" width="12.00390625" style="13" customWidth="1"/>
    <col min="3" max="3" width="11.28125" style="13" customWidth="1"/>
    <col min="4" max="4" width="12.421875" style="13" customWidth="1"/>
    <col min="5" max="5" width="15.28125" style="13" customWidth="1"/>
    <col min="6" max="6" width="13.8515625" style="13" customWidth="1"/>
    <col min="7" max="7" width="15.421875" style="13" customWidth="1"/>
    <col min="8" max="16384" width="9.140625" style="13" customWidth="1"/>
  </cols>
  <sheetData>
    <row r="1" spans="1:7" ht="12.75">
      <c r="A1" s="15"/>
      <c r="B1" s="15"/>
      <c r="C1" s="15"/>
      <c r="D1" s="15"/>
      <c r="E1" s="15"/>
      <c r="F1" s="15"/>
      <c r="G1" s="15"/>
    </row>
    <row r="2" spans="1:7" ht="12.75">
      <c r="A2" s="15"/>
      <c r="B2" s="15"/>
      <c r="C2" s="15"/>
      <c r="D2" s="15"/>
      <c r="E2" s="15"/>
      <c r="F2" s="15"/>
      <c r="G2" s="15"/>
    </row>
    <row r="3" spans="1:7" ht="12.75">
      <c r="A3" s="15"/>
      <c r="B3" s="15"/>
      <c r="C3" s="15"/>
      <c r="D3" s="15"/>
      <c r="E3" s="15"/>
      <c r="F3" s="15"/>
      <c r="G3" s="15"/>
    </row>
    <row r="4" spans="1:7" ht="12.75">
      <c r="A4" s="15"/>
      <c r="B4" s="15"/>
      <c r="C4" s="15"/>
      <c r="D4" s="15"/>
      <c r="E4" s="15"/>
      <c r="F4" s="15"/>
      <c r="G4" s="15"/>
    </row>
    <row r="5" spans="1:7" ht="12.75">
      <c r="A5" s="15"/>
      <c r="B5" s="15"/>
      <c r="C5" s="15"/>
      <c r="D5" s="15"/>
      <c r="E5" s="15"/>
      <c r="F5" s="15"/>
      <c r="G5" s="15"/>
    </row>
    <row r="6" spans="1:7" ht="12.75">
      <c r="A6" s="15"/>
      <c r="B6" s="15"/>
      <c r="C6" s="15"/>
      <c r="D6" s="15"/>
      <c r="E6" s="15"/>
      <c r="F6" s="15"/>
      <c r="G6" s="15"/>
    </row>
    <row r="7" spans="1:7" ht="12.75">
      <c r="A7" s="15"/>
      <c r="B7" s="15"/>
      <c r="C7" s="15"/>
      <c r="D7" s="15"/>
      <c r="E7" s="15"/>
      <c r="F7" s="15"/>
      <c r="G7" s="15"/>
    </row>
    <row r="8" spans="1:7" ht="19.5">
      <c r="A8" s="303" t="s">
        <v>169</v>
      </c>
      <c r="B8" s="303"/>
      <c r="C8" s="303"/>
      <c r="D8" s="303"/>
      <c r="E8" s="303"/>
      <c r="F8" s="303"/>
      <c r="G8" s="303"/>
    </row>
    <row r="9" spans="1:7" ht="13.5">
      <c r="A9" s="304" t="s">
        <v>0</v>
      </c>
      <c r="B9" s="304"/>
      <c r="C9" s="304"/>
      <c r="D9" s="304"/>
      <c r="E9" s="304"/>
      <c r="F9" s="304"/>
      <c r="G9" s="304"/>
    </row>
    <row r="10" spans="1:7" ht="15.75">
      <c r="A10" s="305" t="s">
        <v>65</v>
      </c>
      <c r="B10" s="305"/>
      <c r="C10" s="305"/>
      <c r="D10" s="305"/>
      <c r="E10" s="305"/>
      <c r="F10" s="305"/>
      <c r="G10" s="305"/>
    </row>
    <row r="11" spans="1:7" ht="15.75">
      <c r="A11" s="305" t="s">
        <v>270</v>
      </c>
      <c r="B11" s="305"/>
      <c r="C11" s="305"/>
      <c r="D11" s="305"/>
      <c r="E11" s="305"/>
      <c r="F11" s="305"/>
      <c r="G11" s="305"/>
    </row>
    <row r="12" spans="1:7" ht="12.75">
      <c r="A12" s="15"/>
      <c r="B12" s="15"/>
      <c r="C12" s="15"/>
      <c r="D12" s="15"/>
      <c r="E12" s="15"/>
      <c r="F12" s="15"/>
      <c r="G12" s="15"/>
    </row>
    <row r="13" spans="1:7" ht="15.75">
      <c r="A13" s="70"/>
      <c r="B13" s="96"/>
      <c r="C13" s="96"/>
      <c r="D13" s="309" t="s">
        <v>54</v>
      </c>
      <c r="E13" s="309"/>
      <c r="F13" s="309"/>
      <c r="G13" s="97"/>
    </row>
    <row r="14" spans="1:6" ht="15.75">
      <c r="A14" s="70"/>
      <c r="B14" s="70"/>
      <c r="C14" s="70"/>
      <c r="D14" s="308" t="s">
        <v>157</v>
      </c>
      <c r="E14" s="308"/>
      <c r="F14" s="98" t="s">
        <v>66</v>
      </c>
    </row>
    <row r="15" spans="1:7" ht="15.75" customHeight="1">
      <c r="A15" s="99" t="s">
        <v>67</v>
      </c>
      <c r="B15" s="100" t="s">
        <v>68</v>
      </c>
      <c r="C15" s="100" t="s">
        <v>111</v>
      </c>
      <c r="D15" s="100" t="s">
        <v>68</v>
      </c>
      <c r="E15" s="100" t="s">
        <v>114</v>
      </c>
      <c r="F15" s="101" t="s">
        <v>55</v>
      </c>
      <c r="G15" s="306" t="s">
        <v>69</v>
      </c>
    </row>
    <row r="16" spans="1:7" ht="15.75">
      <c r="A16" s="102"/>
      <c r="B16" s="101" t="s">
        <v>70</v>
      </c>
      <c r="C16" s="101" t="s">
        <v>112</v>
      </c>
      <c r="D16" s="101" t="s">
        <v>71</v>
      </c>
      <c r="E16" s="101" t="s">
        <v>115</v>
      </c>
      <c r="F16" s="101"/>
      <c r="G16" s="307"/>
    </row>
    <row r="17" spans="1:7" ht="15.75">
      <c r="A17" s="103"/>
      <c r="B17" s="104" t="s">
        <v>17</v>
      </c>
      <c r="C17" s="104" t="s">
        <v>89</v>
      </c>
      <c r="D17" s="104" t="s">
        <v>17</v>
      </c>
      <c r="E17" s="104" t="s">
        <v>17</v>
      </c>
      <c r="F17" s="104" t="s">
        <v>17</v>
      </c>
      <c r="G17" s="104" t="s">
        <v>17</v>
      </c>
    </row>
    <row r="18" spans="1:7" ht="12.75">
      <c r="A18" s="105" t="s">
        <v>244</v>
      </c>
      <c r="B18" s="106">
        <f>B51</f>
        <v>69739</v>
      </c>
      <c r="C18" s="110">
        <f>C51</f>
        <v>-1578</v>
      </c>
      <c r="D18" s="106">
        <f>D51</f>
        <v>13720</v>
      </c>
      <c r="E18" s="107">
        <v>0</v>
      </c>
      <c r="F18" s="106">
        <f>F51</f>
        <v>88623</v>
      </c>
      <c r="G18" s="106">
        <f>G51</f>
        <v>170504</v>
      </c>
    </row>
    <row r="19" spans="1:7" ht="12.75">
      <c r="A19" s="108"/>
      <c r="B19" s="106"/>
      <c r="C19" s="109"/>
      <c r="D19" s="107"/>
      <c r="E19" s="107"/>
      <c r="F19" s="106"/>
      <c r="G19" s="106"/>
    </row>
    <row r="20" spans="1:7" ht="12.75">
      <c r="A20" s="112" t="s">
        <v>158</v>
      </c>
      <c r="B20" s="113">
        <v>0</v>
      </c>
      <c r="C20" s="113">
        <v>0</v>
      </c>
      <c r="D20" s="113">
        <v>0</v>
      </c>
      <c r="E20" s="109">
        <v>0</v>
      </c>
      <c r="F20" s="114">
        <f>PL!D34</f>
        <v>24175</v>
      </c>
      <c r="G20" s="110">
        <f>SUM(B20:F20)</f>
        <v>24175</v>
      </c>
    </row>
    <row r="21" spans="1:7" ht="12.75">
      <c r="A21" s="112"/>
      <c r="B21" s="113"/>
      <c r="C21" s="113"/>
      <c r="D21" s="113"/>
      <c r="E21" s="109"/>
      <c r="F21" s="114"/>
      <c r="G21" s="110"/>
    </row>
    <row r="22" spans="1:7" ht="12.75">
      <c r="A22" s="112" t="s">
        <v>158</v>
      </c>
      <c r="B22" s="116">
        <f aca="true" t="shared" si="0" ref="B22:G22">B18+B20</f>
        <v>69739</v>
      </c>
      <c r="C22" s="116">
        <f t="shared" si="0"/>
        <v>-1578</v>
      </c>
      <c r="D22" s="116">
        <f t="shared" si="0"/>
        <v>13720</v>
      </c>
      <c r="E22" s="116">
        <f t="shared" si="0"/>
        <v>0</v>
      </c>
      <c r="F22" s="116">
        <f t="shared" si="0"/>
        <v>112798</v>
      </c>
      <c r="G22" s="116">
        <f t="shared" si="0"/>
        <v>194679</v>
      </c>
    </row>
    <row r="23" spans="1:7" ht="12.75">
      <c r="A23" s="112"/>
      <c r="B23" s="113"/>
      <c r="C23" s="113"/>
      <c r="D23" s="113"/>
      <c r="E23" s="113"/>
      <c r="F23" s="113"/>
      <c r="G23" s="255"/>
    </row>
    <row r="24" spans="1:7" ht="25.5">
      <c r="A24" s="118" t="s">
        <v>274</v>
      </c>
      <c r="B24" s="113"/>
      <c r="C24" s="113"/>
      <c r="D24" s="113"/>
      <c r="E24" s="109"/>
      <c r="F24" s="114">
        <v>-14576</v>
      </c>
      <c r="G24" s="114">
        <v>-14576</v>
      </c>
    </row>
    <row r="25" spans="1:7" ht="12.75">
      <c r="A25" s="112"/>
      <c r="B25" s="113"/>
      <c r="C25" s="113"/>
      <c r="D25" s="113"/>
      <c r="E25" s="109"/>
      <c r="F25" s="114"/>
      <c r="G25" s="110"/>
    </row>
    <row r="26" spans="1:7" ht="12.75">
      <c r="A26" s="112"/>
      <c r="B26" s="113"/>
      <c r="C26" s="113"/>
      <c r="D26" s="113"/>
      <c r="E26" s="107"/>
      <c r="F26" s="110"/>
      <c r="G26" s="110"/>
    </row>
    <row r="27" spans="1:7" ht="12.75">
      <c r="A27" s="117" t="s">
        <v>273</v>
      </c>
      <c r="B27" s="256">
        <f aca="true" t="shared" si="1" ref="B27:G27">B22+B24</f>
        <v>69739</v>
      </c>
      <c r="C27" s="256">
        <f t="shared" si="1"/>
        <v>-1578</v>
      </c>
      <c r="D27" s="256">
        <f t="shared" si="1"/>
        <v>13720</v>
      </c>
      <c r="E27" s="256">
        <f t="shared" si="1"/>
        <v>0</v>
      </c>
      <c r="F27" s="256">
        <f t="shared" si="1"/>
        <v>98222</v>
      </c>
      <c r="G27" s="256">
        <f t="shared" si="1"/>
        <v>180103</v>
      </c>
    </row>
    <row r="28" spans="1:7" ht="12.75">
      <c r="A28" s="15"/>
      <c r="B28" s="70"/>
      <c r="C28" s="70"/>
      <c r="D28" s="70"/>
      <c r="E28" s="70"/>
      <c r="F28" s="70"/>
      <c r="G28" s="70"/>
    </row>
    <row r="29" spans="1:7" ht="12.75">
      <c r="A29" s="15"/>
      <c r="B29" s="70"/>
      <c r="C29" s="70"/>
      <c r="D29" s="70"/>
      <c r="E29" s="70"/>
      <c r="F29" s="70"/>
      <c r="G29" s="70"/>
    </row>
    <row r="30" spans="1:7" ht="12.75">
      <c r="A30" s="15"/>
      <c r="B30" s="70"/>
      <c r="C30" s="70"/>
      <c r="D30" s="70"/>
      <c r="E30" s="70"/>
      <c r="F30" s="70"/>
      <c r="G30" s="70"/>
    </row>
    <row r="31" spans="1:7" ht="12.75">
      <c r="A31" s="15"/>
      <c r="B31" s="70"/>
      <c r="C31" s="70"/>
      <c r="D31" s="70"/>
      <c r="E31" s="70"/>
      <c r="F31" s="70"/>
      <c r="G31" s="70"/>
    </row>
    <row r="32" spans="1:7" ht="15.75">
      <c r="A32" s="305"/>
      <c r="B32" s="305"/>
      <c r="C32" s="305"/>
      <c r="D32" s="305"/>
      <c r="E32" s="305"/>
      <c r="F32" s="305"/>
      <c r="G32" s="305"/>
    </row>
    <row r="33" spans="1:7" ht="15.75">
      <c r="A33" s="305"/>
      <c r="B33" s="305"/>
      <c r="C33" s="305"/>
      <c r="D33" s="305"/>
      <c r="E33" s="305"/>
      <c r="F33" s="305"/>
      <c r="G33" s="305"/>
    </row>
    <row r="34" spans="1:7" ht="12.75">
      <c r="A34" s="15"/>
      <c r="B34" s="70"/>
      <c r="C34" s="70"/>
      <c r="D34" s="70"/>
      <c r="E34" s="70"/>
      <c r="F34" s="70"/>
      <c r="G34" s="70"/>
    </row>
    <row r="35" spans="1:7" ht="12.75">
      <c r="A35" s="15"/>
      <c r="B35" s="70"/>
      <c r="C35" s="70"/>
      <c r="D35" s="70"/>
      <c r="E35" s="70"/>
      <c r="F35" s="70"/>
      <c r="G35" s="70"/>
    </row>
    <row r="36" spans="1:7" ht="15.75">
      <c r="A36" s="15"/>
      <c r="B36" s="96"/>
      <c r="C36" s="96"/>
      <c r="D36" s="309" t="s">
        <v>54</v>
      </c>
      <c r="E36" s="309"/>
      <c r="F36" s="309"/>
      <c r="G36" s="97"/>
    </row>
    <row r="37" spans="1:6" ht="15.75">
      <c r="A37" s="15"/>
      <c r="B37" s="70"/>
      <c r="C37" s="70"/>
      <c r="D37" s="308" t="s">
        <v>157</v>
      </c>
      <c r="E37" s="308"/>
      <c r="F37" s="98" t="s">
        <v>66</v>
      </c>
    </row>
    <row r="38" spans="1:7" ht="15.75" customHeight="1">
      <c r="A38" s="99" t="s">
        <v>67</v>
      </c>
      <c r="B38" s="100" t="s">
        <v>68</v>
      </c>
      <c r="C38" s="100" t="s">
        <v>111</v>
      </c>
      <c r="D38" s="100" t="s">
        <v>68</v>
      </c>
      <c r="E38" s="100" t="s">
        <v>114</v>
      </c>
      <c r="F38" s="101" t="s">
        <v>55</v>
      </c>
      <c r="G38" s="306" t="s">
        <v>69</v>
      </c>
    </row>
    <row r="39" spans="1:7" ht="15.75">
      <c r="A39" s="102"/>
      <c r="B39" s="101" t="s">
        <v>70</v>
      </c>
      <c r="C39" s="101" t="s">
        <v>112</v>
      </c>
      <c r="D39" s="101" t="s">
        <v>71</v>
      </c>
      <c r="E39" s="101" t="s">
        <v>115</v>
      </c>
      <c r="F39" s="101"/>
      <c r="G39" s="307"/>
    </row>
    <row r="40" spans="1:7" ht="15.75">
      <c r="A40" s="103"/>
      <c r="B40" s="104" t="s">
        <v>17</v>
      </c>
      <c r="C40" s="104" t="s">
        <v>89</v>
      </c>
      <c r="D40" s="104" t="s">
        <v>17</v>
      </c>
      <c r="E40" s="104" t="s">
        <v>17</v>
      </c>
      <c r="F40" s="104" t="s">
        <v>17</v>
      </c>
      <c r="G40" s="104" t="s">
        <v>17</v>
      </c>
    </row>
    <row r="41" spans="1:7" ht="12.75">
      <c r="A41" s="105" t="s">
        <v>243</v>
      </c>
      <c r="B41" s="106">
        <v>69739</v>
      </c>
      <c r="C41" s="107">
        <v>-1578</v>
      </c>
      <c r="D41" s="107">
        <v>13720</v>
      </c>
      <c r="E41" s="107">
        <v>0</v>
      </c>
      <c r="F41" s="106">
        <v>82564</v>
      </c>
      <c r="G41" s="106">
        <v>164445</v>
      </c>
    </row>
    <row r="42" spans="1:7" ht="12.75">
      <c r="A42" s="108"/>
      <c r="B42" s="106"/>
      <c r="C42" s="109"/>
      <c r="D42" s="107"/>
      <c r="E42" s="107"/>
      <c r="F42" s="106"/>
      <c r="G42" s="106"/>
    </row>
    <row r="43" spans="1:7" ht="12.75">
      <c r="A43" s="112" t="s">
        <v>158</v>
      </c>
      <c r="B43" s="113">
        <v>0</v>
      </c>
      <c r="C43" s="113">
        <v>0</v>
      </c>
      <c r="D43" s="113">
        <v>0</v>
      </c>
      <c r="E43" s="109">
        <v>0</v>
      </c>
      <c r="F43" s="114">
        <v>26014</v>
      </c>
      <c r="G43" s="110">
        <f>SUM(B43:F43)</f>
        <v>26014</v>
      </c>
    </row>
    <row r="44" spans="1:7" ht="12.75">
      <c r="A44" s="112"/>
      <c r="B44" s="113"/>
      <c r="C44" s="113"/>
      <c r="D44" s="113"/>
      <c r="E44" s="109"/>
      <c r="F44" s="115"/>
      <c r="G44" s="110"/>
    </row>
    <row r="45" spans="1:7" ht="12.75">
      <c r="A45" s="112" t="s">
        <v>158</v>
      </c>
      <c r="B45" s="116">
        <f aca="true" t="shared" si="2" ref="B45:G45">B43</f>
        <v>0</v>
      </c>
      <c r="C45" s="116">
        <f t="shared" si="2"/>
        <v>0</v>
      </c>
      <c r="D45" s="116">
        <f t="shared" si="2"/>
        <v>0</v>
      </c>
      <c r="E45" s="111">
        <f t="shared" si="2"/>
        <v>0</v>
      </c>
      <c r="F45" s="116">
        <f>F43</f>
        <v>26014</v>
      </c>
      <c r="G45" s="116">
        <f t="shared" si="2"/>
        <v>26014</v>
      </c>
    </row>
    <row r="46" spans="1:7" ht="12.75">
      <c r="A46" s="112"/>
      <c r="B46" s="113"/>
      <c r="C46" s="113"/>
      <c r="D46" s="113"/>
      <c r="E46" s="107"/>
      <c r="F46" s="110"/>
      <c r="G46" s="110"/>
    </row>
    <row r="47" spans="1:7" ht="38.25">
      <c r="A47" s="118" t="s">
        <v>266</v>
      </c>
      <c r="B47" s="113">
        <v>0</v>
      </c>
      <c r="C47" s="113">
        <v>0</v>
      </c>
      <c r="D47" s="113">
        <v>0</v>
      </c>
      <c r="E47" s="113">
        <v>0</v>
      </c>
      <c r="F47" s="252">
        <v>-15097</v>
      </c>
      <c r="G47" s="252">
        <v>-15097</v>
      </c>
    </row>
    <row r="48" spans="1:7" ht="12.75">
      <c r="A48" s="118"/>
      <c r="B48" s="113"/>
      <c r="C48" s="113"/>
      <c r="D48" s="113"/>
      <c r="E48" s="113"/>
      <c r="F48" s="110"/>
      <c r="G48" s="110"/>
    </row>
    <row r="49" spans="1:7" ht="25.5">
      <c r="A49" s="118" t="s">
        <v>239</v>
      </c>
      <c r="B49" s="113"/>
      <c r="C49" s="113"/>
      <c r="D49" s="113"/>
      <c r="E49" s="113"/>
      <c r="F49" s="110">
        <v>-4858</v>
      </c>
      <c r="G49" s="110">
        <f>SUM(B49:F49)</f>
        <v>-4858</v>
      </c>
    </row>
    <row r="50" spans="1:7" ht="12.75">
      <c r="A50" s="112"/>
      <c r="B50" s="113"/>
      <c r="C50" s="113"/>
      <c r="D50" s="113"/>
      <c r="E50" s="107"/>
      <c r="F50" s="110"/>
      <c r="G50" s="110"/>
    </row>
    <row r="51" spans="1:7" ht="12.75">
      <c r="A51" s="117" t="s">
        <v>240</v>
      </c>
      <c r="B51" s="138">
        <f>B41+B45</f>
        <v>69739</v>
      </c>
      <c r="C51" s="139">
        <f>C41+C45</f>
        <v>-1578</v>
      </c>
      <c r="D51" s="138">
        <f>D41+D45</f>
        <v>13720</v>
      </c>
      <c r="E51" s="139">
        <f>E41+E45</f>
        <v>0</v>
      </c>
      <c r="F51" s="138">
        <f>F41+F45+F47+F49</f>
        <v>88623</v>
      </c>
      <c r="G51" s="138">
        <f>G41+G45+G47+G49</f>
        <v>170504</v>
      </c>
    </row>
    <row r="52" spans="1:7" ht="12.75">
      <c r="A52" s="119"/>
      <c r="B52" s="120"/>
      <c r="C52" s="120"/>
      <c r="D52" s="120"/>
      <c r="E52" s="120"/>
      <c r="F52" s="120"/>
      <c r="G52" s="120"/>
    </row>
    <row r="53" spans="1:7" ht="29.25" customHeight="1">
      <c r="A53" s="299" t="s">
        <v>241</v>
      </c>
      <c r="B53" s="299"/>
      <c r="C53" s="299"/>
      <c r="D53" s="299"/>
      <c r="E53" s="299"/>
      <c r="F53" s="299"/>
      <c r="G53" s="299"/>
    </row>
    <row r="54" spans="1:7" ht="13.5">
      <c r="A54" s="295"/>
      <c r="B54" s="295"/>
      <c r="C54" s="295"/>
      <c r="D54" s="295"/>
      <c r="E54" s="295"/>
      <c r="F54" s="15"/>
      <c r="G54" s="15"/>
    </row>
    <row r="55" spans="1:7" ht="12.75">
      <c r="A55" s="15"/>
      <c r="B55" s="15"/>
      <c r="C55" s="15"/>
      <c r="D55" s="15"/>
      <c r="E55" s="15"/>
      <c r="F55" s="15"/>
      <c r="G55" s="15"/>
    </row>
  </sheetData>
  <sheetProtection/>
  <mergeCells count="14">
    <mergeCell ref="D36:F36"/>
    <mergeCell ref="D37:E37"/>
    <mergeCell ref="G38:G39"/>
    <mergeCell ref="A53:G53"/>
    <mergeCell ref="A54:E54"/>
    <mergeCell ref="A8:G8"/>
    <mergeCell ref="A9:G9"/>
    <mergeCell ref="A10:G10"/>
    <mergeCell ref="A11:G11"/>
    <mergeCell ref="G15:G16"/>
    <mergeCell ref="D14:E14"/>
    <mergeCell ref="D13:F13"/>
    <mergeCell ref="A32:G32"/>
    <mergeCell ref="A33:G33"/>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62"/>
  <sheetViews>
    <sheetView zoomScalePageLayoutView="0" workbookViewId="0" topLeftCell="A1">
      <selection activeCell="H16" sqref="H16"/>
    </sheetView>
  </sheetViews>
  <sheetFormatPr defaultColWidth="9.140625" defaultRowHeight="12.75"/>
  <cols>
    <col min="1" max="1" width="5.421875" style="13" customWidth="1"/>
    <col min="2" max="2" width="41.57421875" style="13" customWidth="1"/>
    <col min="3" max="3" width="11.28125" style="13" customWidth="1"/>
    <col min="4" max="4" width="19.421875" style="13" customWidth="1"/>
    <col min="5" max="5" width="21.57421875" style="13" customWidth="1"/>
    <col min="6" max="16384" width="9.140625" style="13" customWidth="1"/>
  </cols>
  <sheetData>
    <row r="5" ht="20.25" customHeight="1"/>
    <row r="6" ht="18" customHeight="1"/>
    <row r="7" spans="1:5" ht="18" customHeight="1">
      <c r="A7" s="310" t="s">
        <v>169</v>
      </c>
      <c r="B7" s="310"/>
      <c r="C7" s="310"/>
      <c r="D7" s="310"/>
      <c r="E7" s="310"/>
    </row>
    <row r="8" spans="1:5" ht="13.5">
      <c r="A8" s="311" t="s">
        <v>0</v>
      </c>
      <c r="B8" s="311"/>
      <c r="C8" s="311"/>
      <c r="D8" s="311"/>
      <c r="E8" s="311"/>
    </row>
    <row r="9" spans="1:5" ht="15.75">
      <c r="A9" s="294" t="s">
        <v>87</v>
      </c>
      <c r="B9" s="294"/>
      <c r="C9" s="294"/>
      <c r="D9" s="294"/>
      <c r="E9" s="294"/>
    </row>
    <row r="10" spans="1:5" ht="15.75" customHeight="1">
      <c r="A10" s="294" t="s">
        <v>270</v>
      </c>
      <c r="B10" s="294"/>
      <c r="C10" s="294"/>
      <c r="D10" s="294"/>
      <c r="E10" s="294"/>
    </row>
    <row r="11" spans="1:3" ht="15.75" customHeight="1">
      <c r="A11" s="14"/>
      <c r="B11" s="14"/>
      <c r="C11" s="14"/>
    </row>
    <row r="12" spans="1:5" ht="26.25" customHeight="1">
      <c r="A12" s="17"/>
      <c r="B12" s="17"/>
      <c r="D12" s="121" t="s">
        <v>275</v>
      </c>
      <c r="E12" s="121" t="s">
        <v>278</v>
      </c>
    </row>
    <row r="13" spans="1:5" ht="12.75" customHeight="1">
      <c r="A13" s="17"/>
      <c r="B13" s="17"/>
      <c r="D13" s="122" t="s">
        <v>17</v>
      </c>
      <c r="E13" s="122" t="s">
        <v>17</v>
      </c>
    </row>
    <row r="14" spans="1:5" ht="10.5" customHeight="1">
      <c r="A14" s="17"/>
      <c r="B14" s="17"/>
      <c r="D14" s="121"/>
      <c r="E14" s="121"/>
    </row>
    <row r="15" spans="1:6" ht="15" customHeight="1">
      <c r="A15" s="12" t="s">
        <v>185</v>
      </c>
      <c r="B15" s="11"/>
      <c r="C15" s="11"/>
      <c r="D15" s="11"/>
      <c r="E15" s="11"/>
      <c r="F15" s="19"/>
    </row>
    <row r="16" spans="1:5" ht="15" customHeight="1">
      <c r="A16" s="11" t="s">
        <v>84</v>
      </c>
      <c r="B16" s="11"/>
      <c r="C16" s="11"/>
      <c r="D16" s="73">
        <v>31017</v>
      </c>
      <c r="E16" s="73">
        <v>26298</v>
      </c>
    </row>
    <row r="17" spans="1:5" ht="15.75">
      <c r="A17" s="11" t="s">
        <v>186</v>
      </c>
      <c r="B17" s="11"/>
      <c r="C17" s="11"/>
      <c r="D17" s="73"/>
      <c r="E17" s="73"/>
    </row>
    <row r="18" spans="1:5" ht="15.75">
      <c r="A18" s="11" t="s">
        <v>187</v>
      </c>
      <c r="B18" s="11"/>
      <c r="C18" s="11"/>
      <c r="D18" s="73">
        <v>5735</v>
      </c>
      <c r="E18" s="73">
        <v>5096</v>
      </c>
    </row>
    <row r="19" spans="1:5" ht="15.75">
      <c r="A19" s="11" t="s">
        <v>276</v>
      </c>
      <c r="B19" s="11"/>
      <c r="C19" s="11"/>
      <c r="D19" s="73">
        <v>-51</v>
      </c>
      <c r="E19" s="73">
        <v>0</v>
      </c>
    </row>
    <row r="20" spans="1:5" ht="15.75">
      <c r="A20" s="11" t="s">
        <v>269</v>
      </c>
      <c r="B20" s="11"/>
      <c r="C20" s="11"/>
      <c r="D20" s="73">
        <v>-3768</v>
      </c>
      <c r="E20" s="73">
        <v>0</v>
      </c>
    </row>
    <row r="21" spans="1:5" ht="15.75">
      <c r="A21" s="11" t="s">
        <v>188</v>
      </c>
      <c r="B21" s="11"/>
      <c r="C21" s="11"/>
      <c r="D21" s="73">
        <v>-238</v>
      </c>
      <c r="E21" s="73">
        <v>-89</v>
      </c>
    </row>
    <row r="22" spans="1:5" ht="15.75">
      <c r="A22" s="11" t="s">
        <v>64</v>
      </c>
      <c r="B22" s="11"/>
      <c r="C22" s="11"/>
      <c r="D22" s="124">
        <v>273</v>
      </c>
      <c r="E22" s="257">
        <v>262</v>
      </c>
    </row>
    <row r="23" spans="1:5" ht="15.75">
      <c r="A23" s="11" t="s">
        <v>265</v>
      </c>
      <c r="B23" s="11"/>
      <c r="C23" s="11"/>
      <c r="D23" s="123">
        <v>0</v>
      </c>
      <c r="E23" s="258">
        <f>-600-11</f>
        <v>-611</v>
      </c>
    </row>
    <row r="24" spans="1:5" ht="15.75">
      <c r="A24" s="20" t="s">
        <v>189</v>
      </c>
      <c r="B24" s="11"/>
      <c r="C24" s="11"/>
      <c r="D24" s="73">
        <f>SUM(D16:D23)</f>
        <v>32968</v>
      </c>
      <c r="E24" s="73">
        <f>SUM(E16:E23)</f>
        <v>30956</v>
      </c>
    </row>
    <row r="25" spans="1:5" ht="15.75">
      <c r="A25" s="11" t="s">
        <v>190</v>
      </c>
      <c r="B25" s="11"/>
      <c r="C25" s="11"/>
      <c r="D25" s="73">
        <v>4625</v>
      </c>
      <c r="E25" s="73">
        <v>-2434</v>
      </c>
    </row>
    <row r="26" spans="1:5" s="15" customFormat="1" ht="15.75">
      <c r="A26" s="11" t="s">
        <v>191</v>
      </c>
      <c r="B26" s="11"/>
      <c r="C26" s="11"/>
      <c r="D26" s="73">
        <v>-5500</v>
      </c>
      <c r="E26" s="73">
        <v>-332</v>
      </c>
    </row>
    <row r="27" spans="1:5" s="15" customFormat="1" ht="15.75">
      <c r="A27" s="11" t="s">
        <v>192</v>
      </c>
      <c r="B27" s="11"/>
      <c r="C27" s="11"/>
      <c r="D27" s="123">
        <v>892</v>
      </c>
      <c r="E27" s="123">
        <v>-574</v>
      </c>
    </row>
    <row r="28" spans="1:5" s="15" customFormat="1" ht="15.75">
      <c r="A28" s="20" t="s">
        <v>193</v>
      </c>
      <c r="B28" s="11"/>
      <c r="C28" s="11"/>
      <c r="D28" s="124">
        <f>SUM(D24:D27)</f>
        <v>32985</v>
      </c>
      <c r="E28" s="124">
        <f>SUM(E24:E27)</f>
        <v>27616</v>
      </c>
    </row>
    <row r="29" spans="1:5" s="15" customFormat="1" ht="15.75">
      <c r="A29" s="11" t="s">
        <v>194</v>
      </c>
      <c r="B29" s="11"/>
      <c r="C29" s="11"/>
      <c r="D29" s="73">
        <f>-D22</f>
        <v>-273</v>
      </c>
      <c r="E29" s="73">
        <f>-E22</f>
        <v>-262</v>
      </c>
    </row>
    <row r="30" spans="1:5" s="15" customFormat="1" ht="15.75">
      <c r="A30" s="11" t="s">
        <v>188</v>
      </c>
      <c r="B30" s="11"/>
      <c r="C30" s="11"/>
      <c r="D30" s="127">
        <f>-D21</f>
        <v>238</v>
      </c>
      <c r="E30" s="127">
        <f>-E21</f>
        <v>89</v>
      </c>
    </row>
    <row r="31" spans="1:5" s="15" customFormat="1" ht="15.75">
      <c r="A31" s="11" t="s">
        <v>195</v>
      </c>
      <c r="B31" s="11"/>
      <c r="C31" s="11"/>
      <c r="D31" s="127">
        <v>-6177</v>
      </c>
      <c r="E31" s="127">
        <v>-6456</v>
      </c>
    </row>
    <row r="32" spans="1:5" s="15" customFormat="1" ht="15.75">
      <c r="A32" s="11"/>
      <c r="B32" s="11"/>
      <c r="C32" s="11"/>
      <c r="D32" s="127"/>
      <c r="E32" s="127"/>
    </row>
    <row r="33" spans="1:5" s="15" customFormat="1" ht="15.75">
      <c r="A33" s="11" t="s">
        <v>196</v>
      </c>
      <c r="B33" s="11"/>
      <c r="C33" s="11"/>
      <c r="D33" s="128">
        <f>SUM(D28:D31)</f>
        <v>26773</v>
      </c>
      <c r="E33" s="128">
        <f>SUM(E28:E31)</f>
        <v>20987</v>
      </c>
    </row>
    <row r="34" spans="1:5" ht="15.75">
      <c r="A34" s="11"/>
      <c r="B34" s="11"/>
      <c r="C34" s="11"/>
      <c r="D34" s="127"/>
      <c r="E34" s="127"/>
    </row>
    <row r="35" spans="1:5" ht="15.75">
      <c r="A35" s="12" t="s">
        <v>197</v>
      </c>
      <c r="B35" s="11"/>
      <c r="C35" s="11"/>
      <c r="D35" s="127"/>
      <c r="E35" s="127"/>
    </row>
    <row r="36" spans="1:5" ht="15.75">
      <c r="A36" s="11" t="s">
        <v>198</v>
      </c>
      <c r="B36" s="11"/>
      <c r="C36" s="11"/>
      <c r="D36" s="73">
        <v>-7757</v>
      </c>
      <c r="E36" s="73">
        <v>-5798</v>
      </c>
    </row>
    <row r="37" spans="1:5" ht="15.75">
      <c r="A37" s="11" t="s">
        <v>199</v>
      </c>
      <c r="B37" s="11"/>
      <c r="C37" s="11"/>
      <c r="D37" s="73">
        <v>0</v>
      </c>
      <c r="E37" s="127">
        <v>2352</v>
      </c>
    </row>
    <row r="38" spans="1:5" ht="15.75">
      <c r="A38" s="11"/>
      <c r="B38" s="11"/>
      <c r="C38" s="11"/>
      <c r="D38" s="73"/>
      <c r="E38" s="73"/>
    </row>
    <row r="39" spans="1:5" ht="15.75">
      <c r="A39" s="11" t="s">
        <v>200</v>
      </c>
      <c r="B39" s="11"/>
      <c r="C39" s="11"/>
      <c r="D39" s="125">
        <f>SUM(D36:D38)</f>
        <v>-7757</v>
      </c>
      <c r="E39" s="125">
        <f>SUM(E36:E38)</f>
        <v>-3446</v>
      </c>
    </row>
    <row r="40" spans="1:5" ht="15.75">
      <c r="A40" s="11"/>
      <c r="B40" s="11"/>
      <c r="C40" s="11"/>
      <c r="D40" s="73"/>
      <c r="E40" s="73"/>
    </row>
    <row r="41" spans="1:5" ht="15.75">
      <c r="A41" s="12" t="s">
        <v>201</v>
      </c>
      <c r="B41" s="11"/>
      <c r="C41" s="11"/>
      <c r="D41" s="73"/>
      <c r="E41" s="73"/>
    </row>
    <row r="42" spans="1:5" ht="15.75">
      <c r="A42" s="11" t="s">
        <v>202</v>
      </c>
      <c r="B42" s="11"/>
      <c r="C42" s="11"/>
      <c r="D42" s="73">
        <v>6000</v>
      </c>
      <c r="E42" s="73">
        <v>0</v>
      </c>
    </row>
    <row r="43" spans="1:5" ht="15.75">
      <c r="A43" s="11" t="s">
        <v>215</v>
      </c>
      <c r="B43" s="11"/>
      <c r="C43" s="11"/>
      <c r="D43" s="73">
        <v>-5000</v>
      </c>
      <c r="E43" s="73">
        <v>-6251</v>
      </c>
    </row>
    <row r="44" spans="1:5" ht="15.75">
      <c r="A44" s="11" t="s">
        <v>203</v>
      </c>
      <c r="B44" s="11"/>
      <c r="C44" s="11"/>
      <c r="D44" s="73">
        <v>-14576</v>
      </c>
      <c r="E44" s="73">
        <v>-15097</v>
      </c>
    </row>
    <row r="45" spans="1:5" ht="15.75">
      <c r="A45" s="11"/>
      <c r="B45" s="11"/>
      <c r="C45" s="11"/>
      <c r="D45" s="73"/>
      <c r="E45" s="73"/>
    </row>
    <row r="46" spans="1:5" ht="15.75">
      <c r="A46" s="11" t="s">
        <v>216</v>
      </c>
      <c r="B46" s="11"/>
      <c r="C46" s="11"/>
      <c r="D46" s="125">
        <f>SUM(D42:D45)</f>
        <v>-13576</v>
      </c>
      <c r="E46" s="125">
        <f>SUM(E42:E45)</f>
        <v>-21348</v>
      </c>
    </row>
    <row r="47" spans="1:5" ht="15.75">
      <c r="A47" s="11"/>
      <c r="B47" s="11"/>
      <c r="C47" s="11"/>
      <c r="D47" s="73"/>
      <c r="E47" s="73"/>
    </row>
    <row r="48" spans="1:5" ht="15.75">
      <c r="A48" s="11" t="s">
        <v>221</v>
      </c>
      <c r="B48" s="11"/>
      <c r="C48" s="11"/>
      <c r="D48" s="73">
        <f>D33+D39+D46</f>
        <v>5440</v>
      </c>
      <c r="E48" s="259">
        <v>4615</v>
      </c>
    </row>
    <row r="49" spans="1:5" ht="15.75">
      <c r="A49" s="11" t="s">
        <v>204</v>
      </c>
      <c r="B49" s="11"/>
      <c r="C49" s="11"/>
      <c r="D49" s="73">
        <v>14140</v>
      </c>
      <c r="E49" s="259">
        <v>162</v>
      </c>
    </row>
    <row r="50" spans="1:5" ht="15.75">
      <c r="A50" s="11"/>
      <c r="B50" s="11"/>
      <c r="C50" s="11"/>
      <c r="D50" s="73"/>
      <c r="E50" s="73"/>
    </row>
    <row r="51" spans="1:5" ht="16.5" thickBot="1">
      <c r="A51" s="11" t="s">
        <v>277</v>
      </c>
      <c r="B51" s="11"/>
      <c r="C51" s="11"/>
      <c r="D51" s="126">
        <f>SUM(D48:D49)</f>
        <v>19580</v>
      </c>
      <c r="E51" s="126">
        <f>SUM(E48:E49)</f>
        <v>4777</v>
      </c>
    </row>
    <row r="52" spans="1:5" ht="16.5" thickTop="1">
      <c r="A52" s="11"/>
      <c r="B52" s="11"/>
      <c r="C52" s="11"/>
      <c r="D52" s="124"/>
      <c r="E52" s="124"/>
    </row>
    <row r="54" spans="1:2" s="15" customFormat="1" ht="15.75">
      <c r="A54" s="157" t="s">
        <v>251</v>
      </c>
      <c r="B54" s="158" t="s">
        <v>252</v>
      </c>
    </row>
    <row r="55" spans="1:2" s="15" customFormat="1" ht="15.75">
      <c r="A55" s="159"/>
      <c r="B55" s="158"/>
    </row>
    <row r="56" spans="1:5" s="15" customFormat="1" ht="15.75">
      <c r="A56" s="159"/>
      <c r="B56" s="158"/>
      <c r="D56" s="160" t="s">
        <v>17</v>
      </c>
      <c r="E56" s="160" t="s">
        <v>17</v>
      </c>
    </row>
    <row r="57" spans="1:5" s="15" customFormat="1" ht="15.75">
      <c r="A57" s="159"/>
      <c r="B57" s="158" t="s">
        <v>253</v>
      </c>
      <c r="C57" s="161"/>
      <c r="D57" s="127">
        <v>11433</v>
      </c>
      <c r="E57" s="127">
        <v>5264</v>
      </c>
    </row>
    <row r="58" spans="1:5" s="15" customFormat="1" ht="15.75">
      <c r="A58" s="159"/>
      <c r="B58" s="158" t="s">
        <v>254</v>
      </c>
      <c r="C58" s="161"/>
      <c r="D58" s="127">
        <v>8147</v>
      </c>
      <c r="E58" s="127">
        <v>5760</v>
      </c>
    </row>
    <row r="59" spans="1:5" s="15" customFormat="1" ht="16.5" thickBot="1">
      <c r="A59" s="159"/>
      <c r="B59" s="158"/>
      <c r="C59" s="161"/>
      <c r="D59" s="162">
        <f>SUM(D57:D58)</f>
        <v>19580</v>
      </c>
      <c r="E59" s="162">
        <f>SUM(E57:E58)</f>
        <v>11024</v>
      </c>
    </row>
    <row r="60" ht="13.5" thickTop="1"/>
    <row r="61" spans="1:5" ht="13.5">
      <c r="A61" s="295" t="s">
        <v>242</v>
      </c>
      <c r="B61" s="295"/>
      <c r="C61" s="295"/>
      <c r="D61" s="295"/>
      <c r="E61" s="295"/>
    </row>
    <row r="62" spans="1:5" ht="13.5">
      <c r="A62" s="295" t="s">
        <v>138</v>
      </c>
      <c r="B62" s="295"/>
      <c r="C62" s="295"/>
      <c r="D62" s="295"/>
      <c r="E62" s="295"/>
    </row>
  </sheetData>
  <sheetProtection/>
  <mergeCells count="6">
    <mergeCell ref="A62:E62"/>
    <mergeCell ref="A61:E61"/>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69"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P291"/>
  <sheetViews>
    <sheetView tabSelected="1" zoomScale="115" zoomScaleNormal="115" zoomScalePageLayoutView="0" workbookViewId="0" topLeftCell="A165">
      <selection activeCell="F91" sqref="F91"/>
    </sheetView>
  </sheetViews>
  <sheetFormatPr defaultColWidth="9.140625" defaultRowHeight="12.75"/>
  <cols>
    <col min="1" max="1" width="5.7109375" style="2" customWidth="1"/>
    <col min="2" max="2" width="5.28125" style="2" customWidth="1"/>
    <col min="3" max="3" width="19.00390625" style="2" customWidth="1"/>
    <col min="4" max="4" width="12.00390625" style="2" customWidth="1"/>
    <col min="5" max="5" width="18.8515625" style="2" bestFit="1" customWidth="1"/>
    <col min="6" max="6" width="18.8515625" style="2" customWidth="1"/>
    <col min="7" max="7" width="14.57421875" style="2" customWidth="1"/>
    <col min="8" max="8" width="14.421875" style="2" customWidth="1"/>
    <col min="9" max="9" width="17.421875" style="2" customWidth="1"/>
    <col min="10" max="10" width="15.8515625" style="2" customWidth="1"/>
    <col min="11" max="11" width="12.7109375" style="2" customWidth="1"/>
    <col min="12" max="16384" width="9.140625" style="2" customWidth="1"/>
  </cols>
  <sheetData>
    <row r="3" spans="1:8" ht="12.75">
      <c r="A3" s="13"/>
      <c r="B3" s="13"/>
      <c r="C3" s="13"/>
      <c r="D3" s="13"/>
      <c r="E3" s="13"/>
      <c r="F3" s="13"/>
      <c r="G3" s="13"/>
      <c r="H3" s="13"/>
    </row>
    <row r="4" spans="1:8" ht="12.75">
      <c r="A4" s="13"/>
      <c r="B4" s="13"/>
      <c r="C4" s="13"/>
      <c r="D4" s="13"/>
      <c r="E4" s="13"/>
      <c r="F4" s="13"/>
      <c r="G4" s="13"/>
      <c r="H4" s="13"/>
    </row>
    <row r="5" spans="1:8" ht="12.75">
      <c r="A5" s="13"/>
      <c r="B5" s="13"/>
      <c r="C5" s="13"/>
      <c r="D5" s="13"/>
      <c r="E5" s="13"/>
      <c r="F5" s="13"/>
      <c r="G5" s="13"/>
      <c r="H5" s="13"/>
    </row>
    <row r="6" spans="1:8" ht="12.75">
      <c r="A6" s="13"/>
      <c r="B6" s="13"/>
      <c r="C6" s="13"/>
      <c r="D6" s="13"/>
      <c r="E6" s="13"/>
      <c r="F6" s="13"/>
      <c r="G6" s="13"/>
      <c r="H6" s="13"/>
    </row>
    <row r="7" spans="1:8" ht="13.5" customHeight="1">
      <c r="A7" s="13"/>
      <c r="B7" s="13"/>
      <c r="C7" s="13"/>
      <c r="D7" s="13"/>
      <c r="E7" s="13"/>
      <c r="F7" s="13"/>
      <c r="G7" s="13"/>
      <c r="H7" s="13"/>
    </row>
    <row r="8" spans="1:9" ht="19.5" customHeight="1">
      <c r="A8" s="279" t="s">
        <v>263</v>
      </c>
      <c r="B8" s="279"/>
      <c r="C8" s="279"/>
      <c r="D8" s="279"/>
      <c r="E8" s="279"/>
      <c r="F8" s="279"/>
      <c r="G8" s="279"/>
      <c r="H8" s="279"/>
      <c r="I8" s="279"/>
    </row>
    <row r="9" spans="1:9" ht="13.5" customHeight="1">
      <c r="A9" s="311" t="s">
        <v>0</v>
      </c>
      <c r="B9" s="311"/>
      <c r="C9" s="311"/>
      <c r="D9" s="311"/>
      <c r="E9" s="311"/>
      <c r="F9" s="311"/>
      <c r="G9" s="311"/>
      <c r="H9" s="311"/>
      <c r="I9" s="311"/>
    </row>
    <row r="10" spans="1:9" ht="15.75" customHeight="1">
      <c r="A10" s="280" t="s">
        <v>279</v>
      </c>
      <c r="B10" s="280"/>
      <c r="C10" s="280"/>
      <c r="D10" s="280"/>
      <c r="E10" s="280"/>
      <c r="F10" s="280"/>
      <c r="G10" s="280"/>
      <c r="H10" s="280"/>
      <c r="I10" s="280"/>
    </row>
    <row r="11" spans="1:9" ht="15.75" customHeight="1">
      <c r="A11" s="280" t="s">
        <v>72</v>
      </c>
      <c r="B11" s="280"/>
      <c r="C11" s="280"/>
      <c r="D11" s="280"/>
      <c r="E11" s="280"/>
      <c r="F11" s="280"/>
      <c r="G11" s="280"/>
      <c r="H11" s="280"/>
      <c r="I11" s="280"/>
    </row>
    <row r="12" spans="1:8" ht="13.5" customHeight="1">
      <c r="A12" s="168"/>
      <c r="B12" s="168"/>
      <c r="C12" s="281"/>
      <c r="D12" s="281"/>
      <c r="E12" s="281"/>
      <c r="F12" s="281"/>
      <c r="G12" s="281"/>
      <c r="H12" s="281"/>
    </row>
    <row r="13" spans="1:9" ht="15.75" customHeight="1">
      <c r="A13" s="12" t="s">
        <v>1</v>
      </c>
      <c r="B13" s="12" t="s">
        <v>2</v>
      </c>
      <c r="C13" s="8"/>
      <c r="D13" s="8"/>
      <c r="E13" s="8"/>
      <c r="F13" s="8"/>
      <c r="G13" s="8"/>
      <c r="H13" s="8"/>
      <c r="I13" s="11"/>
    </row>
    <row r="14" spans="1:9" ht="60.75" customHeight="1">
      <c r="A14" s="3"/>
      <c r="B14" s="282" t="s">
        <v>245</v>
      </c>
      <c r="C14" s="282"/>
      <c r="D14" s="282"/>
      <c r="E14" s="282"/>
      <c r="F14" s="282"/>
      <c r="G14" s="282"/>
      <c r="H14" s="282"/>
      <c r="I14" s="282"/>
    </row>
    <row r="15" spans="1:9" ht="41.25" customHeight="1">
      <c r="A15" s="3"/>
      <c r="B15" s="282" t="s">
        <v>246</v>
      </c>
      <c r="C15" s="282"/>
      <c r="D15" s="282"/>
      <c r="E15" s="282"/>
      <c r="F15" s="282"/>
      <c r="G15" s="282"/>
      <c r="H15" s="282"/>
      <c r="I15" s="282"/>
    </row>
    <row r="16" spans="1:9" ht="47.25" customHeight="1">
      <c r="A16" s="3"/>
      <c r="B16" s="289" t="s">
        <v>247</v>
      </c>
      <c r="C16" s="289"/>
      <c r="D16" s="289"/>
      <c r="E16" s="289"/>
      <c r="F16" s="289"/>
      <c r="G16" s="289"/>
      <c r="H16" s="289"/>
      <c r="I16" s="289"/>
    </row>
    <row r="17" spans="1:9" ht="39" customHeight="1">
      <c r="A17" s="3"/>
      <c r="B17" s="290" t="s">
        <v>248</v>
      </c>
      <c r="C17" s="290"/>
      <c r="D17" s="290"/>
      <c r="E17" s="290"/>
      <c r="F17" s="290"/>
      <c r="G17" s="290"/>
      <c r="H17" s="290"/>
      <c r="I17" s="290"/>
    </row>
    <row r="18" spans="1:14" ht="300.75" customHeight="1">
      <c r="A18" s="3"/>
      <c r="B18" s="289" t="s">
        <v>264</v>
      </c>
      <c r="C18" s="289"/>
      <c r="D18" s="289"/>
      <c r="E18" s="289"/>
      <c r="F18" s="289"/>
      <c r="G18" s="289"/>
      <c r="H18" s="289"/>
      <c r="I18" s="289"/>
      <c r="J18" s="172"/>
      <c r="K18" s="172"/>
      <c r="L18" s="172"/>
      <c r="M18" s="172"/>
      <c r="N18" s="172"/>
    </row>
    <row r="19" spans="1:14" ht="16.5" customHeight="1">
      <c r="A19" s="3"/>
      <c r="B19" s="170"/>
      <c r="C19" s="170"/>
      <c r="D19" s="170"/>
      <c r="E19" s="170"/>
      <c r="F19" s="170"/>
      <c r="G19" s="170"/>
      <c r="H19" s="170"/>
      <c r="I19" s="170"/>
      <c r="J19" s="172"/>
      <c r="K19" s="172"/>
      <c r="L19" s="172"/>
      <c r="M19" s="172"/>
      <c r="N19" s="172"/>
    </row>
    <row r="20" spans="1:14" ht="23.25" customHeight="1">
      <c r="A20" s="3"/>
      <c r="B20" s="289" t="s">
        <v>249</v>
      </c>
      <c r="C20" s="289"/>
      <c r="D20" s="289"/>
      <c r="E20" s="289"/>
      <c r="F20" s="289"/>
      <c r="G20" s="289"/>
      <c r="H20" s="289"/>
      <c r="I20" s="289"/>
      <c r="J20" s="172"/>
      <c r="K20" s="172"/>
      <c r="L20" s="172"/>
      <c r="M20" s="172"/>
      <c r="N20" s="172"/>
    </row>
    <row r="21" spans="1:14" ht="15.75" customHeight="1">
      <c r="A21" s="3"/>
      <c r="B21" s="171"/>
      <c r="C21" s="171"/>
      <c r="D21" s="171"/>
      <c r="E21" s="171"/>
      <c r="F21" s="171"/>
      <c r="G21" s="171"/>
      <c r="H21" s="170"/>
      <c r="I21" s="173"/>
      <c r="J21" s="173"/>
      <c r="K21" s="173"/>
      <c r="L21" s="173"/>
      <c r="M21" s="173"/>
      <c r="N21" s="173"/>
    </row>
    <row r="22" spans="1:9" s="7" customFormat="1" ht="15.75">
      <c r="A22" s="174" t="s">
        <v>3</v>
      </c>
      <c r="B22" s="277" t="s">
        <v>4</v>
      </c>
      <c r="C22" s="277"/>
      <c r="D22" s="277"/>
      <c r="E22" s="277"/>
      <c r="F22" s="277"/>
      <c r="G22" s="277"/>
      <c r="H22" s="277"/>
      <c r="I22" s="175"/>
    </row>
    <row r="23" spans="1:9" s="7" customFormat="1" ht="15.75">
      <c r="A23" s="174"/>
      <c r="B23" s="316" t="s">
        <v>5</v>
      </c>
      <c r="C23" s="316"/>
      <c r="D23" s="316"/>
      <c r="E23" s="316"/>
      <c r="F23" s="316"/>
      <c r="G23" s="316"/>
      <c r="H23" s="316"/>
      <c r="I23" s="175"/>
    </row>
    <row r="24" spans="1:9" s="7" customFormat="1" ht="15.75">
      <c r="A24" s="174"/>
      <c r="B24" s="164"/>
      <c r="C24" s="164"/>
      <c r="D24" s="164"/>
      <c r="E24" s="164"/>
      <c r="F24" s="164"/>
      <c r="G24" s="164"/>
      <c r="H24" s="164"/>
      <c r="I24" s="175"/>
    </row>
    <row r="25" spans="1:9" s="7" customFormat="1" ht="15.75">
      <c r="A25" s="174"/>
      <c r="B25" s="164"/>
      <c r="C25" s="164"/>
      <c r="D25" s="164"/>
      <c r="E25" s="164"/>
      <c r="F25" s="164"/>
      <c r="G25" s="164"/>
      <c r="H25" s="164"/>
      <c r="I25" s="175"/>
    </row>
    <row r="26" spans="1:9" s="7" customFormat="1" ht="15.75">
      <c r="A26" s="174" t="s">
        <v>6</v>
      </c>
      <c r="B26" s="277" t="s">
        <v>7</v>
      </c>
      <c r="C26" s="278"/>
      <c r="D26" s="278"/>
      <c r="E26" s="278"/>
      <c r="F26" s="278"/>
      <c r="G26" s="278"/>
      <c r="H26" s="278"/>
      <c r="I26" s="175"/>
    </row>
    <row r="27" spans="1:9" s="7" customFormat="1" ht="35.25" customHeight="1">
      <c r="A27" s="174"/>
      <c r="B27" s="312" t="s">
        <v>159</v>
      </c>
      <c r="C27" s="312"/>
      <c r="D27" s="312"/>
      <c r="E27" s="312"/>
      <c r="F27" s="312"/>
      <c r="G27" s="312"/>
      <c r="H27" s="312"/>
      <c r="I27" s="312"/>
    </row>
    <row r="28" spans="1:9" s="7" customFormat="1" ht="14.25" customHeight="1">
      <c r="A28" s="174"/>
      <c r="B28" s="140"/>
      <c r="C28" s="164"/>
      <c r="D28" s="164"/>
      <c r="E28" s="164"/>
      <c r="F28" s="164"/>
      <c r="G28" s="164"/>
      <c r="H28" s="164"/>
      <c r="I28" s="175"/>
    </row>
    <row r="29" spans="1:9" s="7" customFormat="1" ht="15.75">
      <c r="A29" s="174" t="s">
        <v>8</v>
      </c>
      <c r="B29" s="277" t="s">
        <v>160</v>
      </c>
      <c r="C29" s="278"/>
      <c r="D29" s="278"/>
      <c r="E29" s="278"/>
      <c r="F29" s="278"/>
      <c r="G29" s="278"/>
      <c r="H29" s="278"/>
      <c r="I29" s="175"/>
    </row>
    <row r="30" spans="1:9" s="7" customFormat="1" ht="21" customHeight="1">
      <c r="A30" s="177"/>
      <c r="B30" s="312" t="s">
        <v>161</v>
      </c>
      <c r="C30" s="278"/>
      <c r="D30" s="278"/>
      <c r="E30" s="278"/>
      <c r="F30" s="278"/>
      <c r="G30" s="278"/>
      <c r="H30" s="278"/>
      <c r="I30" s="175"/>
    </row>
    <row r="31" spans="1:9" s="7" customFormat="1" ht="15.75">
      <c r="A31" s="174"/>
      <c r="B31" s="140"/>
      <c r="C31" s="312"/>
      <c r="D31" s="312"/>
      <c r="E31" s="312"/>
      <c r="F31" s="312"/>
      <c r="G31" s="312"/>
      <c r="H31" s="312"/>
      <c r="I31" s="175"/>
    </row>
    <row r="32" spans="1:9" s="7" customFormat="1" ht="15.75">
      <c r="A32" s="174"/>
      <c r="B32" s="140"/>
      <c r="C32" s="164"/>
      <c r="D32" s="164"/>
      <c r="E32" s="164"/>
      <c r="F32" s="164"/>
      <c r="G32" s="164"/>
      <c r="H32" s="164"/>
      <c r="I32" s="175"/>
    </row>
    <row r="33" spans="1:9" s="7" customFormat="1" ht="15.75">
      <c r="A33" s="174" t="s">
        <v>9</v>
      </c>
      <c r="B33" s="277" t="s">
        <v>10</v>
      </c>
      <c r="C33" s="278"/>
      <c r="D33" s="278"/>
      <c r="E33" s="278"/>
      <c r="F33" s="278"/>
      <c r="G33" s="278"/>
      <c r="H33" s="278"/>
      <c r="I33" s="175"/>
    </row>
    <row r="34" spans="1:9" s="7" customFormat="1" ht="33.75" customHeight="1">
      <c r="A34" s="177"/>
      <c r="B34" s="312" t="s">
        <v>162</v>
      </c>
      <c r="C34" s="312"/>
      <c r="D34" s="312"/>
      <c r="E34" s="312"/>
      <c r="F34" s="312"/>
      <c r="G34" s="312"/>
      <c r="H34" s="312"/>
      <c r="I34" s="312"/>
    </row>
    <row r="35" spans="1:9" s="7" customFormat="1" ht="15.75" customHeight="1">
      <c r="A35" s="177"/>
      <c r="B35" s="176"/>
      <c r="C35" s="176"/>
      <c r="D35" s="176"/>
      <c r="E35" s="176"/>
      <c r="F35" s="176"/>
      <c r="G35" s="176"/>
      <c r="H35" s="176"/>
      <c r="I35" s="175"/>
    </row>
    <row r="36" spans="1:9" s="7" customFormat="1" ht="15.75" customHeight="1">
      <c r="A36" s="177"/>
      <c r="B36" s="176"/>
      <c r="C36" s="176"/>
      <c r="D36" s="176"/>
      <c r="E36" s="176"/>
      <c r="F36" s="176"/>
      <c r="G36" s="176"/>
      <c r="H36" s="176"/>
      <c r="I36" s="175"/>
    </row>
    <row r="37" spans="1:9" s="7" customFormat="1" ht="15.75">
      <c r="A37" s="174" t="s">
        <v>11</v>
      </c>
      <c r="B37" s="315" t="s">
        <v>12</v>
      </c>
      <c r="C37" s="316"/>
      <c r="D37" s="316"/>
      <c r="E37" s="316"/>
      <c r="F37" s="316"/>
      <c r="G37" s="316"/>
      <c r="H37" s="316"/>
      <c r="I37" s="175"/>
    </row>
    <row r="38" spans="1:9" s="7" customFormat="1" ht="34.5" customHeight="1">
      <c r="A38" s="174"/>
      <c r="B38" s="291" t="s">
        <v>178</v>
      </c>
      <c r="C38" s="291"/>
      <c r="D38" s="291"/>
      <c r="E38" s="291"/>
      <c r="F38" s="291"/>
      <c r="G38" s="291"/>
      <c r="H38" s="291"/>
      <c r="I38" s="291"/>
    </row>
    <row r="39" spans="1:9" s="7" customFormat="1" ht="16.5" customHeight="1">
      <c r="A39" s="174"/>
      <c r="B39" s="178"/>
      <c r="C39" s="178"/>
      <c r="D39" s="178"/>
      <c r="E39" s="178"/>
      <c r="F39" s="178"/>
      <c r="G39" s="178"/>
      <c r="H39" s="178"/>
      <c r="I39" s="178"/>
    </row>
    <row r="40" spans="1:9" s="7" customFormat="1" ht="15.75">
      <c r="A40" s="174" t="s">
        <v>13</v>
      </c>
      <c r="B40" s="277" t="s">
        <v>104</v>
      </c>
      <c r="C40" s="277"/>
      <c r="D40" s="277"/>
      <c r="E40" s="277"/>
      <c r="F40" s="277"/>
      <c r="G40" s="277"/>
      <c r="H40" s="277"/>
      <c r="I40" s="175"/>
    </row>
    <row r="41" spans="1:9" s="7" customFormat="1" ht="19.5" customHeight="1">
      <c r="A41" s="140"/>
      <c r="B41" s="11" t="s">
        <v>280</v>
      </c>
      <c r="C41" s="2"/>
      <c r="D41" s="2"/>
      <c r="E41" s="2"/>
      <c r="F41" s="2"/>
      <c r="G41" s="2"/>
      <c r="H41" s="2"/>
      <c r="I41" s="2"/>
    </row>
    <row r="42" spans="1:9" s="7" customFormat="1" ht="16.5" customHeight="1">
      <c r="A42" s="140"/>
      <c r="B42" s="317" t="s">
        <v>281</v>
      </c>
      <c r="C42" s="317"/>
      <c r="D42" s="317"/>
      <c r="E42" s="317"/>
      <c r="F42" s="317"/>
      <c r="G42" s="317"/>
      <c r="H42" s="317"/>
      <c r="I42" s="317"/>
    </row>
    <row r="43" spans="1:9" s="7" customFormat="1" ht="16.5" customHeight="1">
      <c r="A43" s="140"/>
      <c r="B43" s="5"/>
      <c r="C43" s="5"/>
      <c r="D43" s="5"/>
      <c r="E43" s="5"/>
      <c r="F43" s="5"/>
      <c r="G43" s="5"/>
      <c r="H43" s="5"/>
      <c r="I43" s="5"/>
    </row>
    <row r="44" spans="1:9" ht="13.5" customHeight="1">
      <c r="A44" s="1"/>
      <c r="B44" s="317"/>
      <c r="C44" s="317"/>
      <c r="D44" s="317"/>
      <c r="E44" s="317"/>
      <c r="F44" s="317"/>
      <c r="G44" s="317"/>
      <c r="H44" s="317"/>
      <c r="I44" s="317"/>
    </row>
    <row r="45" spans="1:9" ht="15.75">
      <c r="A45" s="1" t="s">
        <v>14</v>
      </c>
      <c r="B45" s="287" t="s">
        <v>15</v>
      </c>
      <c r="C45" s="288"/>
      <c r="D45" s="288"/>
      <c r="E45" s="288"/>
      <c r="F45" s="288"/>
      <c r="G45" s="288"/>
      <c r="H45" s="288"/>
      <c r="I45" s="11"/>
    </row>
    <row r="46" spans="1:11" ht="15.75" customHeight="1">
      <c r="A46" s="1"/>
      <c r="B46" s="72"/>
      <c r="C46" s="72"/>
      <c r="D46" s="283" t="s">
        <v>259</v>
      </c>
      <c r="E46" s="284"/>
      <c r="F46" s="285" t="s">
        <v>260</v>
      </c>
      <c r="G46" s="285"/>
      <c r="H46" s="319"/>
      <c r="I46" s="319"/>
      <c r="J46" s="319"/>
      <c r="K46" s="319"/>
    </row>
    <row r="47" spans="1:11" ht="15.75">
      <c r="A47" s="1"/>
      <c r="B47" s="164"/>
      <c r="C47" s="164"/>
      <c r="D47" s="286">
        <v>41547</v>
      </c>
      <c r="E47" s="286"/>
      <c r="F47" s="286">
        <v>41547</v>
      </c>
      <c r="G47" s="286"/>
      <c r="H47" s="318"/>
      <c r="I47" s="318"/>
      <c r="J47" s="318"/>
      <c r="K47" s="318"/>
    </row>
    <row r="48" spans="1:11" ht="15.75">
      <c r="A48" s="1"/>
      <c r="B48" s="164"/>
      <c r="C48" s="164"/>
      <c r="D48" s="286" t="s">
        <v>93</v>
      </c>
      <c r="E48" s="286"/>
      <c r="F48" s="286" t="s">
        <v>93</v>
      </c>
      <c r="G48" s="286"/>
      <c r="H48" s="318"/>
      <c r="I48" s="318"/>
      <c r="J48" s="318"/>
      <c r="K48" s="318"/>
    </row>
    <row r="49" spans="1:11" ht="15.75" customHeight="1">
      <c r="A49" s="1"/>
      <c r="B49" s="331" t="s">
        <v>163</v>
      </c>
      <c r="C49" s="337"/>
      <c r="D49" s="250" t="s">
        <v>164</v>
      </c>
      <c r="E49" s="250" t="s">
        <v>98</v>
      </c>
      <c r="F49" s="250" t="s">
        <v>164</v>
      </c>
      <c r="G49" s="250" t="s">
        <v>98</v>
      </c>
      <c r="H49" s="179"/>
      <c r="I49" s="179"/>
      <c r="J49" s="179"/>
      <c r="K49" s="179"/>
    </row>
    <row r="50" spans="1:11" s="7" customFormat="1" ht="15.75" customHeight="1">
      <c r="A50" s="174"/>
      <c r="B50" s="331" t="s">
        <v>165</v>
      </c>
      <c r="C50" s="332"/>
      <c r="D50" s="260">
        <v>37122</v>
      </c>
      <c r="E50" s="261">
        <v>14676</v>
      </c>
      <c r="F50" s="260">
        <v>105998</v>
      </c>
      <c r="G50" s="260">
        <v>45053</v>
      </c>
      <c r="H50" s="180"/>
      <c r="I50" s="180"/>
      <c r="J50" s="180"/>
      <c r="K50" s="180"/>
    </row>
    <row r="51" spans="1:11" s="7" customFormat="1" ht="15.75">
      <c r="A51" s="174"/>
      <c r="B51" s="333" t="s">
        <v>166</v>
      </c>
      <c r="C51" s="331"/>
      <c r="D51" s="260">
        <v>3723</v>
      </c>
      <c r="E51" s="261">
        <v>1998</v>
      </c>
      <c r="F51" s="262">
        <v>10672</v>
      </c>
      <c r="G51" s="260">
        <v>4318</v>
      </c>
      <c r="H51" s="180"/>
      <c r="I51" s="180"/>
      <c r="J51" s="180"/>
      <c r="K51" s="180"/>
    </row>
    <row r="52" spans="1:11" s="7" customFormat="1" ht="16.5" thickBot="1">
      <c r="A52" s="174"/>
      <c r="B52" s="175"/>
      <c r="C52" s="175"/>
      <c r="D52" s="251">
        <f>SUM(D50:D51)</f>
        <v>40845</v>
      </c>
      <c r="E52" s="251">
        <f>SUM(E50:E51)</f>
        <v>16674</v>
      </c>
      <c r="F52" s="251">
        <f>SUM(F50:F51)</f>
        <v>116670</v>
      </c>
      <c r="G52" s="251">
        <f>SUM(G50:G51)</f>
        <v>49371</v>
      </c>
      <c r="H52" s="181"/>
      <c r="I52" s="181"/>
      <c r="J52" s="181"/>
      <c r="K52" s="181"/>
    </row>
    <row r="53" spans="1:9" ht="16.5" thickTop="1">
      <c r="A53" s="1"/>
      <c r="B53" s="182"/>
      <c r="C53" s="182"/>
      <c r="D53" s="182"/>
      <c r="E53" s="182"/>
      <c r="F53" s="183"/>
      <c r="G53" s="183"/>
      <c r="H53" s="183"/>
      <c r="I53" s="183"/>
    </row>
    <row r="54" spans="1:9" ht="15.75">
      <c r="A54" s="184"/>
      <c r="B54" s="11"/>
      <c r="C54" s="11"/>
      <c r="D54" s="11"/>
      <c r="E54" s="11"/>
      <c r="F54" s="11"/>
      <c r="G54" s="11"/>
      <c r="H54" s="11"/>
      <c r="I54" s="11"/>
    </row>
    <row r="55" spans="1:9" ht="15.75">
      <c r="A55" s="174" t="s">
        <v>18</v>
      </c>
      <c r="B55" s="287" t="s">
        <v>139</v>
      </c>
      <c r="C55" s="287"/>
      <c r="D55" s="287"/>
      <c r="E55" s="287"/>
      <c r="F55" s="287"/>
      <c r="G55" s="287"/>
      <c r="H55" s="287"/>
      <c r="I55" s="11"/>
    </row>
    <row r="56" spans="1:9" ht="49.5" customHeight="1">
      <c r="A56" s="1"/>
      <c r="B56" s="312" t="s">
        <v>288</v>
      </c>
      <c r="C56" s="312"/>
      <c r="D56" s="312"/>
      <c r="E56" s="312"/>
      <c r="F56" s="312"/>
      <c r="G56" s="312"/>
      <c r="H56" s="312"/>
      <c r="I56" s="312"/>
    </row>
    <row r="57" spans="1:9" ht="13.5" customHeight="1">
      <c r="A57" s="1"/>
      <c r="B57" s="169"/>
      <c r="C57" s="169"/>
      <c r="D57" s="169"/>
      <c r="E57" s="169"/>
      <c r="F57" s="169"/>
      <c r="G57" s="169"/>
      <c r="H57" s="169"/>
      <c r="I57" s="11"/>
    </row>
    <row r="58" spans="1:9" s="7" customFormat="1" ht="15.75" customHeight="1">
      <c r="A58" s="174" t="s">
        <v>19</v>
      </c>
      <c r="B58" s="277" t="s">
        <v>90</v>
      </c>
      <c r="C58" s="277"/>
      <c r="D58" s="277"/>
      <c r="E58" s="277"/>
      <c r="F58" s="277"/>
      <c r="G58" s="277"/>
      <c r="H58" s="277"/>
      <c r="I58" s="175"/>
    </row>
    <row r="59" spans="1:9" s="7" customFormat="1" ht="24.75" customHeight="1">
      <c r="A59" s="174"/>
      <c r="B59" s="312" t="s">
        <v>207</v>
      </c>
      <c r="C59" s="312"/>
      <c r="D59" s="312"/>
      <c r="E59" s="312"/>
      <c r="F59" s="312"/>
      <c r="G59" s="312"/>
      <c r="H59" s="312"/>
      <c r="I59" s="312"/>
    </row>
    <row r="60" spans="1:9" ht="15.75">
      <c r="A60" s="1"/>
      <c r="B60" s="5"/>
      <c r="C60" s="5"/>
      <c r="D60" s="5"/>
      <c r="E60" s="5"/>
      <c r="F60" s="5"/>
      <c r="G60" s="5"/>
      <c r="H60" s="5"/>
      <c r="I60" s="11"/>
    </row>
    <row r="61" spans="1:9" ht="16.5" customHeight="1">
      <c r="A61" s="1" t="s">
        <v>20</v>
      </c>
      <c r="B61" s="287" t="s">
        <v>91</v>
      </c>
      <c r="C61" s="287"/>
      <c r="D61" s="287"/>
      <c r="E61" s="5"/>
      <c r="F61" s="5"/>
      <c r="G61" s="185"/>
      <c r="H61" s="5"/>
      <c r="I61" s="11"/>
    </row>
    <row r="62" spans="1:9" ht="16.5" customHeight="1">
      <c r="A62" s="1"/>
      <c r="B62" s="317" t="s">
        <v>282</v>
      </c>
      <c r="C62" s="317"/>
      <c r="D62" s="317"/>
      <c r="E62" s="317"/>
      <c r="F62" s="317"/>
      <c r="G62" s="317"/>
      <c r="H62" s="317"/>
      <c r="I62" s="11"/>
    </row>
    <row r="63" spans="1:9" ht="9.75" customHeight="1">
      <c r="A63" s="1"/>
      <c r="B63" s="5"/>
      <c r="C63" s="5"/>
      <c r="D63" s="5"/>
      <c r="E63" s="5"/>
      <c r="F63" s="5"/>
      <c r="G63" s="185"/>
      <c r="H63" s="5"/>
      <c r="I63" s="11"/>
    </row>
    <row r="64" spans="1:9" ht="9.75" customHeight="1">
      <c r="A64" s="1"/>
      <c r="B64" s="5"/>
      <c r="C64" s="5"/>
      <c r="D64" s="5"/>
      <c r="E64" s="5"/>
      <c r="F64" s="5"/>
      <c r="G64" s="185"/>
      <c r="H64" s="5"/>
      <c r="I64" s="11"/>
    </row>
    <row r="65" spans="1:9" ht="16.5" customHeight="1">
      <c r="A65" s="1"/>
      <c r="B65" s="5"/>
      <c r="C65" s="5"/>
      <c r="D65" s="5"/>
      <c r="E65" s="5"/>
      <c r="F65" s="5"/>
      <c r="G65" s="186" t="s">
        <v>93</v>
      </c>
      <c r="H65" s="5"/>
      <c r="I65" s="11"/>
    </row>
    <row r="66" spans="2:9" ht="48" customHeight="1">
      <c r="B66" s="3" t="s">
        <v>73</v>
      </c>
      <c r="C66" s="317" t="s">
        <v>151</v>
      </c>
      <c r="D66" s="317"/>
      <c r="E66" s="317"/>
      <c r="F66" s="317"/>
      <c r="G66" s="185"/>
      <c r="H66" s="5"/>
      <c r="I66" s="11"/>
    </row>
    <row r="67" spans="1:9" ht="16.5" customHeight="1" thickBot="1">
      <c r="A67" s="1"/>
      <c r="B67" s="164"/>
      <c r="D67" s="320" t="s">
        <v>92</v>
      </c>
      <c r="E67" s="320"/>
      <c r="F67" s="164"/>
      <c r="G67" s="188">
        <v>1086</v>
      </c>
      <c r="H67" s="164"/>
      <c r="I67" s="11"/>
    </row>
    <row r="68" spans="1:9" ht="16.5" customHeight="1" thickTop="1">
      <c r="A68" s="1"/>
      <c r="B68" s="164"/>
      <c r="C68" s="187"/>
      <c r="D68" s="164"/>
      <c r="E68" s="164"/>
      <c r="F68" s="164"/>
      <c r="G68" s="189"/>
      <c r="H68" s="164"/>
      <c r="I68" s="11"/>
    </row>
    <row r="69" spans="2:9" ht="33.75" customHeight="1">
      <c r="B69" s="3" t="s">
        <v>74</v>
      </c>
      <c r="C69" s="312" t="s">
        <v>149</v>
      </c>
      <c r="D69" s="312"/>
      <c r="E69" s="312"/>
      <c r="F69" s="312"/>
      <c r="G69" s="190"/>
      <c r="H69" s="164"/>
      <c r="I69" s="11"/>
    </row>
    <row r="70" spans="2:9" ht="16.5" customHeight="1" thickBot="1">
      <c r="B70" s="3"/>
      <c r="C70" s="164"/>
      <c r="D70" s="329" t="s">
        <v>136</v>
      </c>
      <c r="E70" s="329"/>
      <c r="F70" s="164"/>
      <c r="G70" s="188">
        <v>673</v>
      </c>
      <c r="H70" s="164"/>
      <c r="I70" s="11"/>
    </row>
    <row r="71" spans="2:9" ht="16.5" customHeight="1" thickTop="1">
      <c r="B71" s="3"/>
      <c r="C71" s="164"/>
      <c r="D71" s="164"/>
      <c r="E71" s="164"/>
      <c r="F71" s="164"/>
      <c r="G71" s="190"/>
      <c r="H71" s="164"/>
      <c r="I71" s="11"/>
    </row>
    <row r="72" spans="1:9" ht="16.5" customHeight="1" thickBot="1">
      <c r="A72" s="1"/>
      <c r="B72" s="164"/>
      <c r="D72" s="320" t="s">
        <v>92</v>
      </c>
      <c r="E72" s="320"/>
      <c r="F72" s="164"/>
      <c r="G72" s="188">
        <v>5891</v>
      </c>
      <c r="H72" s="164"/>
      <c r="I72" s="11"/>
    </row>
    <row r="73" spans="1:9" ht="16.5" customHeight="1" thickTop="1">
      <c r="A73" s="1"/>
      <c r="B73" s="164"/>
      <c r="D73" s="187"/>
      <c r="E73" s="164"/>
      <c r="F73" s="164"/>
      <c r="G73" s="189"/>
      <c r="H73" s="164"/>
      <c r="I73" s="11"/>
    </row>
    <row r="74" spans="2:9" ht="34.5" customHeight="1">
      <c r="B74" s="3" t="s">
        <v>148</v>
      </c>
      <c r="C74" s="312" t="s">
        <v>167</v>
      </c>
      <c r="D74" s="312"/>
      <c r="E74" s="312"/>
      <c r="F74" s="312"/>
      <c r="G74" s="190"/>
      <c r="H74" s="164"/>
      <c r="I74" s="11"/>
    </row>
    <row r="75" spans="1:9" ht="17.25" customHeight="1" thickBot="1">
      <c r="A75" s="3"/>
      <c r="B75" s="164"/>
      <c r="D75" s="329" t="s">
        <v>136</v>
      </c>
      <c r="E75" s="329"/>
      <c r="F75" s="164"/>
      <c r="G75" s="188">
        <v>9065</v>
      </c>
      <c r="H75" s="164"/>
      <c r="I75" s="11"/>
    </row>
    <row r="76" spans="1:9" ht="17.25" customHeight="1" thickTop="1">
      <c r="A76" s="3"/>
      <c r="B76" s="164"/>
      <c r="D76" s="187"/>
      <c r="E76" s="187"/>
      <c r="F76" s="164"/>
      <c r="G76" s="189"/>
      <c r="H76" s="164"/>
      <c r="I76" s="11"/>
    </row>
    <row r="77" spans="1:9" ht="17.25" customHeight="1" thickBot="1">
      <c r="A77" s="3"/>
      <c r="B77" s="164"/>
      <c r="D77" s="320" t="s">
        <v>92</v>
      </c>
      <c r="E77" s="320"/>
      <c r="F77" s="164"/>
      <c r="G77" s="188">
        <v>2012</v>
      </c>
      <c r="H77" s="164"/>
      <c r="I77" s="11"/>
    </row>
    <row r="78" spans="1:9" ht="16.5" customHeight="1" thickTop="1">
      <c r="A78" s="1"/>
      <c r="B78" s="5"/>
      <c r="C78" s="166"/>
      <c r="D78" s="5"/>
      <c r="E78" s="5"/>
      <c r="F78" s="5"/>
      <c r="G78" s="189"/>
      <c r="H78" s="5"/>
      <c r="I78" s="11"/>
    </row>
    <row r="79" spans="1:8" ht="16.5" customHeight="1">
      <c r="A79" s="1"/>
      <c r="B79" s="5"/>
      <c r="C79" s="166"/>
      <c r="D79" s="5"/>
      <c r="E79" s="5"/>
      <c r="F79" s="5"/>
      <c r="G79" s="189"/>
      <c r="H79" s="5"/>
    </row>
    <row r="80" spans="1:8" ht="49.5" customHeight="1" hidden="1">
      <c r="A80" s="3" t="s">
        <v>152</v>
      </c>
      <c r="B80" s="317" t="s">
        <v>153</v>
      </c>
      <c r="C80" s="317"/>
      <c r="D80" s="317"/>
      <c r="E80" s="317"/>
      <c r="F80" s="5"/>
      <c r="G80" s="190"/>
      <c r="H80" s="5"/>
    </row>
    <row r="81" spans="1:8" ht="16.5" customHeight="1" hidden="1">
      <c r="A81" s="1"/>
      <c r="B81" s="5"/>
      <c r="C81" s="166" t="s">
        <v>136</v>
      </c>
      <c r="D81" s="5"/>
      <c r="E81" s="5"/>
      <c r="F81" s="5"/>
      <c r="G81" s="188">
        <v>0</v>
      </c>
      <c r="H81" s="5"/>
    </row>
    <row r="82" spans="1:8" ht="16.5" customHeight="1" hidden="1">
      <c r="A82" s="1"/>
      <c r="B82" s="5"/>
      <c r="C82" s="166"/>
      <c r="D82" s="5"/>
      <c r="E82" s="5"/>
      <c r="F82" s="5"/>
      <c r="G82" s="189"/>
      <c r="H82" s="5"/>
    </row>
    <row r="83" spans="1:8" ht="18">
      <c r="A83" s="191" t="s">
        <v>145</v>
      </c>
      <c r="B83" s="164"/>
      <c r="C83" s="164"/>
      <c r="D83" s="164"/>
      <c r="E83" s="164"/>
      <c r="F83" s="164"/>
      <c r="G83" s="164"/>
      <c r="H83" s="164"/>
    </row>
    <row r="84" spans="1:8" ht="15.75">
      <c r="A84" s="6"/>
      <c r="B84" s="5"/>
      <c r="C84" s="5"/>
      <c r="D84" s="5"/>
      <c r="E84" s="5"/>
      <c r="F84" s="5"/>
      <c r="G84" s="5"/>
      <c r="H84" s="5"/>
    </row>
    <row r="85" spans="1:8" ht="15.75">
      <c r="A85" s="1" t="s">
        <v>22</v>
      </c>
      <c r="B85" s="330" t="s">
        <v>23</v>
      </c>
      <c r="C85" s="330"/>
      <c r="D85" s="330"/>
      <c r="E85" s="330"/>
      <c r="F85" s="330"/>
      <c r="G85" s="330"/>
      <c r="H85" s="330"/>
    </row>
    <row r="86" spans="1:8" ht="15.75">
      <c r="A86" s="1"/>
      <c r="B86" s="192"/>
      <c r="C86" s="334"/>
      <c r="D86" s="335"/>
      <c r="E86" s="193" t="s">
        <v>258</v>
      </c>
      <c r="F86" s="193" t="s">
        <v>258</v>
      </c>
      <c r="G86" s="325" t="s">
        <v>26</v>
      </c>
      <c r="H86" s="326"/>
    </row>
    <row r="87" spans="1:8" ht="15.75">
      <c r="A87" s="1"/>
      <c r="B87" s="194"/>
      <c r="C87" s="323"/>
      <c r="D87" s="324"/>
      <c r="E87" s="195" t="s">
        <v>283</v>
      </c>
      <c r="F87" s="195" t="s">
        <v>303</v>
      </c>
      <c r="G87" s="327"/>
      <c r="H87" s="328"/>
    </row>
    <row r="88" spans="1:8" ht="15.75">
      <c r="A88" s="1"/>
      <c r="B88" s="196"/>
      <c r="C88" s="350"/>
      <c r="D88" s="351"/>
      <c r="E88" s="197" t="s">
        <v>21</v>
      </c>
      <c r="F88" s="197" t="s">
        <v>21</v>
      </c>
      <c r="G88" s="198" t="s">
        <v>21</v>
      </c>
      <c r="H88" s="199" t="s">
        <v>27</v>
      </c>
    </row>
    <row r="89" spans="1:8" ht="15.75">
      <c r="A89" s="1"/>
      <c r="B89" s="200"/>
      <c r="C89" s="321" t="s">
        <v>16</v>
      </c>
      <c r="D89" s="322"/>
      <c r="E89" s="201">
        <f>PL!D18</f>
        <v>116671</v>
      </c>
      <c r="F89" s="201">
        <f>PL!E18</f>
        <v>99932</v>
      </c>
      <c r="G89" s="202">
        <f>+E89-F89</f>
        <v>16739</v>
      </c>
      <c r="H89" s="203">
        <f>+G89/F89*100</f>
        <v>16.750390265380457</v>
      </c>
    </row>
    <row r="90" spans="1:8" ht="15.75">
      <c r="A90" s="1"/>
      <c r="B90" s="200"/>
      <c r="C90" s="321" t="s">
        <v>179</v>
      </c>
      <c r="D90" s="322"/>
      <c r="E90" s="204">
        <f>PL!D29</f>
        <v>31017</v>
      </c>
      <c r="F90" s="204">
        <f>PL!E29</f>
        <v>26298</v>
      </c>
      <c r="G90" s="202">
        <f>+E90-F90</f>
        <v>4719</v>
      </c>
      <c r="H90" s="203">
        <f>+G90/F90*100</f>
        <v>17.944330367328316</v>
      </c>
    </row>
    <row r="91" spans="1:8" ht="15.75">
      <c r="A91" s="1"/>
      <c r="B91" s="200"/>
      <c r="C91" s="321" t="s">
        <v>180</v>
      </c>
      <c r="D91" s="322"/>
      <c r="E91" s="204">
        <f>PL!D31</f>
        <v>24175</v>
      </c>
      <c r="F91" s="204">
        <f>PL!E31</f>
        <v>20017</v>
      </c>
      <c r="G91" s="202">
        <f>+E91-F91</f>
        <v>4158</v>
      </c>
      <c r="H91" s="203">
        <f>+G91/F91*100</f>
        <v>20.772343508018185</v>
      </c>
    </row>
    <row r="92" spans="1:9" ht="87.75" customHeight="1">
      <c r="A92" s="1"/>
      <c r="B92" s="338" t="s">
        <v>304</v>
      </c>
      <c r="C92" s="338"/>
      <c r="D92" s="338"/>
      <c r="E92" s="338"/>
      <c r="F92" s="338"/>
      <c r="G92" s="338"/>
      <c r="H92" s="338"/>
      <c r="I92" s="338"/>
    </row>
    <row r="93" ht="15.75">
      <c r="A93" s="1"/>
    </row>
    <row r="94" spans="1:8" ht="15.75">
      <c r="A94" s="1" t="s">
        <v>24</v>
      </c>
      <c r="B94" s="358" t="s">
        <v>25</v>
      </c>
      <c r="C94" s="358"/>
      <c r="D94" s="358"/>
      <c r="E94" s="358"/>
      <c r="F94" s="358"/>
      <c r="G94" s="358"/>
      <c r="H94" s="358"/>
    </row>
    <row r="95" spans="2:8" ht="15.75">
      <c r="B95" s="192"/>
      <c r="C95" s="334"/>
      <c r="D95" s="335"/>
      <c r="E95" s="193" t="s">
        <v>284</v>
      </c>
      <c r="F95" s="193" t="s">
        <v>262</v>
      </c>
      <c r="G95" s="325" t="s">
        <v>26</v>
      </c>
      <c r="H95" s="326"/>
    </row>
    <row r="96" spans="1:8" ht="15.75">
      <c r="A96" s="205"/>
      <c r="B96" s="194"/>
      <c r="C96" s="323"/>
      <c r="D96" s="324"/>
      <c r="E96" s="195" t="s">
        <v>283</v>
      </c>
      <c r="F96" s="195" t="s">
        <v>261</v>
      </c>
      <c r="G96" s="327"/>
      <c r="H96" s="328"/>
    </row>
    <row r="97" spans="1:8" ht="15.75">
      <c r="A97" s="205"/>
      <c r="B97" s="196"/>
      <c r="C97" s="350"/>
      <c r="D97" s="351"/>
      <c r="E97" s="197" t="s">
        <v>21</v>
      </c>
      <c r="F97" s="197" t="s">
        <v>21</v>
      </c>
      <c r="G97" s="198" t="s">
        <v>21</v>
      </c>
      <c r="H97" s="199" t="s">
        <v>27</v>
      </c>
    </row>
    <row r="98" spans="1:9" ht="15.75">
      <c r="A98" s="205"/>
      <c r="B98" s="200"/>
      <c r="C98" s="321" t="s">
        <v>16</v>
      </c>
      <c r="D98" s="322"/>
      <c r="E98" s="201">
        <f>PL!B18</f>
        <v>40845</v>
      </c>
      <c r="F98" s="201">
        <v>37988</v>
      </c>
      <c r="G98" s="202">
        <f>+E98-F98</f>
        <v>2857</v>
      </c>
      <c r="H98" s="203">
        <f>+G98/F98*100</f>
        <v>7.520796040855007</v>
      </c>
      <c r="I98" s="2" t="s">
        <v>156</v>
      </c>
    </row>
    <row r="99" spans="1:8" ht="15.75">
      <c r="A99" s="3"/>
      <c r="B99" s="200"/>
      <c r="C99" s="321" t="s">
        <v>179</v>
      </c>
      <c r="D99" s="322"/>
      <c r="E99" s="204">
        <f>PL!B29</f>
        <v>9054</v>
      </c>
      <c r="F99" s="204">
        <v>13007</v>
      </c>
      <c r="G99" s="202">
        <f>+E99-F99</f>
        <v>-3953</v>
      </c>
      <c r="H99" s="203">
        <f>+G99/F99*100</f>
        <v>-30.391327746597984</v>
      </c>
    </row>
    <row r="100" spans="1:8" ht="19.5" customHeight="1">
      <c r="A100" s="3"/>
      <c r="B100" s="200"/>
      <c r="C100" s="321" t="s">
        <v>180</v>
      </c>
      <c r="D100" s="322"/>
      <c r="E100" s="204">
        <f>PL!B31</f>
        <v>6786</v>
      </c>
      <c r="F100" s="204">
        <v>10689</v>
      </c>
      <c r="G100" s="202">
        <f>+E100-F100</f>
        <v>-3903</v>
      </c>
      <c r="H100" s="203">
        <f>+G100/F100*100</f>
        <v>-36.51417344934044</v>
      </c>
    </row>
    <row r="101" spans="1:9" ht="72.75" customHeight="1">
      <c r="A101" s="3"/>
      <c r="B101" s="291" t="s">
        <v>302</v>
      </c>
      <c r="C101" s="291"/>
      <c r="D101" s="291"/>
      <c r="E101" s="291"/>
      <c r="F101" s="291"/>
      <c r="G101" s="291"/>
      <c r="H101" s="291"/>
      <c r="I101" s="291"/>
    </row>
    <row r="102" spans="1:8" ht="18.75" customHeight="1">
      <c r="A102" s="3"/>
      <c r="B102" s="206" t="s">
        <v>156</v>
      </c>
      <c r="C102" s="207"/>
      <c r="D102" s="207"/>
      <c r="E102" s="207"/>
      <c r="F102" s="207"/>
      <c r="G102" s="207"/>
      <c r="H102" s="207"/>
    </row>
    <row r="103" spans="1:8" ht="15.75" customHeight="1">
      <c r="A103" s="1" t="s">
        <v>28</v>
      </c>
      <c r="B103" s="287" t="s">
        <v>223</v>
      </c>
      <c r="C103" s="287"/>
      <c r="D103" s="287"/>
      <c r="E103" s="287"/>
      <c r="F103" s="287"/>
      <c r="G103" s="287"/>
      <c r="H103" s="287"/>
    </row>
    <row r="104" spans="2:9" ht="81.75" customHeight="1">
      <c r="B104" s="312" t="s">
        <v>301</v>
      </c>
      <c r="C104" s="312"/>
      <c r="D104" s="312"/>
      <c r="E104" s="312"/>
      <c r="F104" s="312"/>
      <c r="G104" s="312"/>
      <c r="H104" s="312"/>
      <c r="I104" s="312"/>
    </row>
    <row r="105" spans="1:9" ht="15.75">
      <c r="A105" s="1"/>
      <c r="B105" s="317"/>
      <c r="C105" s="317"/>
      <c r="D105" s="317"/>
      <c r="E105" s="317"/>
      <c r="F105" s="317"/>
      <c r="G105" s="317"/>
      <c r="H105" s="317"/>
      <c r="I105" s="317"/>
    </row>
    <row r="106" spans="1:8" ht="15.75">
      <c r="A106" s="1" t="s">
        <v>29</v>
      </c>
      <c r="B106" s="287" t="s">
        <v>95</v>
      </c>
      <c r="C106" s="287"/>
      <c r="D106" s="287"/>
      <c r="E106" s="287"/>
      <c r="F106" s="287"/>
      <c r="G106" s="287"/>
      <c r="H106" s="287"/>
    </row>
    <row r="107" spans="2:8" ht="20.25" customHeight="1">
      <c r="B107" s="349" t="s">
        <v>103</v>
      </c>
      <c r="C107" s="349"/>
      <c r="D107" s="349"/>
      <c r="E107" s="349"/>
      <c r="F107" s="349"/>
      <c r="G107" s="349"/>
      <c r="H107" s="349"/>
    </row>
    <row r="108" spans="2:8" ht="15.75">
      <c r="B108" s="5"/>
      <c r="C108" s="5"/>
      <c r="D108" s="5"/>
      <c r="E108" s="5"/>
      <c r="F108" s="5"/>
      <c r="G108" s="5"/>
      <c r="H108" s="5"/>
    </row>
    <row r="109" spans="1:8" s="7" customFormat="1" ht="15.75">
      <c r="A109" s="174" t="s">
        <v>30</v>
      </c>
      <c r="B109" s="277" t="s">
        <v>31</v>
      </c>
      <c r="C109" s="345"/>
      <c r="D109" s="345"/>
      <c r="E109" s="345"/>
      <c r="F109" s="345"/>
      <c r="G109" s="345"/>
      <c r="H109" s="345"/>
    </row>
    <row r="110" spans="2:7" s="7" customFormat="1" ht="15.75">
      <c r="B110" s="208" t="s">
        <v>32</v>
      </c>
      <c r="C110" s="170"/>
      <c r="D110" s="170"/>
      <c r="E110" s="209" t="s">
        <v>33</v>
      </c>
      <c r="G110" s="174" t="s">
        <v>33</v>
      </c>
    </row>
    <row r="111" spans="1:7" s="7" customFormat="1" ht="15.75">
      <c r="A111" s="177"/>
      <c r="B111" s="289"/>
      <c r="C111" s="336"/>
      <c r="D111" s="336"/>
      <c r="E111" s="209" t="s">
        <v>34</v>
      </c>
      <c r="G111" s="174" t="s">
        <v>35</v>
      </c>
    </row>
    <row r="112" spans="1:7" s="7" customFormat="1" ht="15.75">
      <c r="A112" s="177"/>
      <c r="B112" s="210"/>
      <c r="C112" s="210"/>
      <c r="D112" s="210"/>
      <c r="E112" s="211" t="s">
        <v>285</v>
      </c>
      <c r="G112" s="211" t="str">
        <f>E112</f>
        <v>30/9/13</v>
      </c>
    </row>
    <row r="113" spans="1:7" s="7" customFormat="1" ht="15.75">
      <c r="A113" s="177"/>
      <c r="B113" s="212"/>
      <c r="C113" s="170"/>
      <c r="D113" s="170"/>
      <c r="E113" s="209" t="s">
        <v>21</v>
      </c>
      <c r="G113" s="209" t="s">
        <v>21</v>
      </c>
    </row>
    <row r="114" spans="1:7" s="7" customFormat="1" ht="15.75">
      <c r="A114" s="177"/>
      <c r="B114" s="212"/>
      <c r="C114" s="170"/>
      <c r="D114" s="170"/>
      <c r="E114" s="209"/>
      <c r="G114" s="209"/>
    </row>
    <row r="115" spans="1:8" s="7" customFormat="1" ht="18" customHeight="1">
      <c r="A115" s="177"/>
      <c r="B115" s="289" t="s">
        <v>137</v>
      </c>
      <c r="C115" s="289"/>
      <c r="D115" s="289"/>
      <c r="E115" s="273">
        <f>E118-E116</f>
        <v>-2317</v>
      </c>
      <c r="F115" s="274"/>
      <c r="G115" s="273">
        <f>G118-G116</f>
        <v>-7333</v>
      </c>
      <c r="H115" s="275"/>
    </row>
    <row r="116" spans="1:8" s="7" customFormat="1" ht="18" customHeight="1">
      <c r="A116" s="177"/>
      <c r="B116" s="289" t="s">
        <v>181</v>
      </c>
      <c r="C116" s="289"/>
      <c r="D116" s="170"/>
      <c r="E116" s="273">
        <v>49</v>
      </c>
      <c r="F116" s="274"/>
      <c r="G116" s="273">
        <f>442+49</f>
        <v>491</v>
      </c>
      <c r="H116" s="275"/>
    </row>
    <row r="117" spans="1:8" s="7" customFormat="1" ht="17.25" customHeight="1">
      <c r="A117" s="177"/>
      <c r="B117" s="289"/>
      <c r="C117" s="289"/>
      <c r="D117" s="170"/>
      <c r="E117" s="273"/>
      <c r="F117" s="274"/>
      <c r="G117" s="273"/>
      <c r="H117" s="275"/>
    </row>
    <row r="118" spans="1:8" s="7" customFormat="1" ht="15.75">
      <c r="A118" s="177"/>
      <c r="B118" s="356"/>
      <c r="C118" s="356"/>
      <c r="D118" s="356"/>
      <c r="E118" s="276">
        <f>PL!B30</f>
        <v>-2268</v>
      </c>
      <c r="F118" s="274"/>
      <c r="G118" s="276">
        <f>PL!D30</f>
        <v>-6842</v>
      </c>
      <c r="H118" s="275"/>
    </row>
    <row r="119" spans="1:9" s="7" customFormat="1" ht="31.5" customHeight="1">
      <c r="A119" s="177"/>
      <c r="B119" s="312" t="s">
        <v>299</v>
      </c>
      <c r="C119" s="312"/>
      <c r="D119" s="312"/>
      <c r="E119" s="312"/>
      <c r="F119" s="312"/>
      <c r="G119" s="312"/>
      <c r="H119" s="312"/>
      <c r="I119" s="312"/>
    </row>
    <row r="120" ht="15.75">
      <c r="A120" s="1"/>
    </row>
    <row r="121" spans="1:8" ht="15.75">
      <c r="A121" s="1" t="s">
        <v>36</v>
      </c>
      <c r="B121" s="287" t="s">
        <v>140</v>
      </c>
      <c r="C121" s="339"/>
      <c r="D121" s="339"/>
      <c r="E121" s="339"/>
      <c r="F121" s="339"/>
      <c r="G121" s="339"/>
      <c r="H121" s="339"/>
    </row>
    <row r="122" spans="1:9" ht="23.25" customHeight="1">
      <c r="A122" s="1"/>
      <c r="B122" s="317" t="s">
        <v>250</v>
      </c>
      <c r="C122" s="317"/>
      <c r="D122" s="317"/>
      <c r="E122" s="317"/>
      <c r="F122" s="317"/>
      <c r="G122" s="317"/>
      <c r="H122" s="317"/>
      <c r="I122" s="317"/>
    </row>
    <row r="123" spans="1:8" ht="15.75">
      <c r="A123" s="1"/>
      <c r="B123" s="5"/>
      <c r="C123" s="213"/>
      <c r="D123" s="214"/>
      <c r="E123" s="214"/>
      <c r="F123" s="214"/>
      <c r="G123" s="214"/>
      <c r="H123" s="214"/>
    </row>
    <row r="124" spans="1:9" ht="15.75">
      <c r="A124" s="1" t="s">
        <v>37</v>
      </c>
      <c r="B124" s="287" t="s">
        <v>105</v>
      </c>
      <c r="C124" s="287"/>
      <c r="D124" s="287"/>
      <c r="E124" s="287"/>
      <c r="F124" s="287"/>
      <c r="G124" s="287"/>
      <c r="H124" s="287"/>
      <c r="I124" s="287"/>
    </row>
    <row r="125" spans="2:8" ht="17.25" customHeight="1">
      <c r="B125" s="312" t="s">
        <v>135</v>
      </c>
      <c r="C125" s="312"/>
      <c r="D125" s="312"/>
      <c r="E125" s="312"/>
      <c r="F125" s="312"/>
      <c r="G125" s="312"/>
      <c r="H125" s="312"/>
    </row>
    <row r="126" spans="2:8" ht="17.25" customHeight="1">
      <c r="B126" s="5"/>
      <c r="C126" s="5"/>
      <c r="D126" s="5"/>
      <c r="E126" s="5"/>
      <c r="F126" s="5"/>
      <c r="G126" s="5"/>
      <c r="H126" s="5"/>
    </row>
    <row r="127" spans="1:8" ht="13.5" customHeight="1">
      <c r="A127" s="1"/>
      <c r="B127" s="5"/>
      <c r="C127" s="5"/>
      <c r="D127" s="5"/>
      <c r="E127" s="5"/>
      <c r="F127" s="5"/>
      <c r="G127" s="5"/>
      <c r="H127" s="5"/>
    </row>
    <row r="128" spans="1:8" ht="15.75">
      <c r="A128" s="1" t="s">
        <v>38</v>
      </c>
      <c r="B128" s="287" t="s">
        <v>40</v>
      </c>
      <c r="C128" s="287"/>
      <c r="D128" s="287"/>
      <c r="E128" s="287"/>
      <c r="F128" s="287"/>
      <c r="G128" s="287"/>
      <c r="H128" s="287"/>
    </row>
    <row r="129" spans="2:9" ht="15.75" customHeight="1">
      <c r="B129" s="317" t="s">
        <v>168</v>
      </c>
      <c r="C129" s="317"/>
      <c r="D129" s="317"/>
      <c r="E129" s="317"/>
      <c r="F129" s="317"/>
      <c r="G129" s="317"/>
      <c r="H129" s="317"/>
      <c r="I129" s="8"/>
    </row>
    <row r="130" spans="2:9" ht="15.75" customHeight="1">
      <c r="B130" s="5"/>
      <c r="C130" s="5"/>
      <c r="D130" s="5"/>
      <c r="E130" s="174" t="s">
        <v>286</v>
      </c>
      <c r="F130" s="277" t="s">
        <v>287</v>
      </c>
      <c r="G130" s="277"/>
      <c r="H130" s="5"/>
      <c r="I130" s="8"/>
    </row>
    <row r="131" spans="2:9" ht="15.75" customHeight="1">
      <c r="B131" s="5"/>
      <c r="C131" s="5"/>
      <c r="D131" s="5"/>
      <c r="E131" s="209" t="s">
        <v>21</v>
      </c>
      <c r="F131" s="209" t="s">
        <v>21</v>
      </c>
      <c r="G131" s="5"/>
      <c r="H131" s="5"/>
      <c r="I131" s="8"/>
    </row>
    <row r="132" spans="2:9" ht="15.75" customHeight="1">
      <c r="B132" s="5"/>
      <c r="C132" s="5"/>
      <c r="D132" s="5"/>
      <c r="E132" s="209"/>
      <c r="F132" s="209"/>
      <c r="G132" s="5"/>
      <c r="H132" s="5"/>
      <c r="I132" s="8"/>
    </row>
    <row r="133" spans="2:9" ht="15.75" customHeight="1">
      <c r="B133" s="317" t="s">
        <v>182</v>
      </c>
      <c r="C133" s="317"/>
      <c r="D133" s="5"/>
      <c r="E133" s="215">
        <f>'BS'!E48</f>
        <v>6000</v>
      </c>
      <c r="F133" s="215">
        <v>4165</v>
      </c>
      <c r="G133" s="5"/>
      <c r="H133" s="5"/>
      <c r="I133" s="8"/>
    </row>
    <row r="134" spans="2:9" ht="15.75" customHeight="1">
      <c r="B134" s="317" t="s">
        <v>183</v>
      </c>
      <c r="C134" s="317"/>
      <c r="D134" s="5"/>
      <c r="E134" s="215">
        <f>'BS'!E41</f>
        <v>0</v>
      </c>
      <c r="F134" s="215">
        <f>'BS'!G41</f>
        <v>0</v>
      </c>
      <c r="G134" s="5"/>
      <c r="H134" s="5"/>
      <c r="I134" s="8"/>
    </row>
    <row r="135" spans="2:9" ht="15.75" customHeight="1">
      <c r="B135" s="5"/>
      <c r="C135" s="5"/>
      <c r="D135" s="5"/>
      <c r="E135" s="216"/>
      <c r="F135" s="216"/>
      <c r="G135" s="5"/>
      <c r="H135" s="5"/>
      <c r="I135" s="8"/>
    </row>
    <row r="136" spans="1:9" ht="16.5" thickBot="1">
      <c r="A136" s="1"/>
      <c r="B136" s="8" t="s">
        <v>69</v>
      </c>
      <c r="C136" s="8"/>
      <c r="D136" s="8"/>
      <c r="E136" s="217">
        <f>SUM(E133:E134)</f>
        <v>6000</v>
      </c>
      <c r="F136" s="217">
        <f>SUM(F133:F134)</f>
        <v>4165</v>
      </c>
      <c r="G136" s="8"/>
      <c r="H136" s="8"/>
      <c r="I136" s="8"/>
    </row>
    <row r="137" spans="1:8" ht="16.5" thickTop="1">
      <c r="A137" s="1"/>
      <c r="B137" s="4"/>
      <c r="C137" s="8"/>
      <c r="D137" s="8"/>
      <c r="E137" s="218"/>
      <c r="F137" s="219"/>
      <c r="G137" s="219"/>
      <c r="H137" s="219"/>
    </row>
    <row r="138" spans="1:8" ht="15.75">
      <c r="A138" s="1" t="s">
        <v>39</v>
      </c>
      <c r="B138" s="287" t="s">
        <v>43</v>
      </c>
      <c r="C138" s="339"/>
      <c r="D138" s="339"/>
      <c r="E138" s="339"/>
      <c r="F138" s="339"/>
      <c r="G138" s="339"/>
      <c r="H138" s="339"/>
    </row>
    <row r="139" spans="2:9" ht="18" customHeight="1">
      <c r="B139" s="340" t="s">
        <v>293</v>
      </c>
      <c r="C139" s="340"/>
      <c r="D139" s="340"/>
      <c r="E139" s="340"/>
      <c r="F139" s="340"/>
      <c r="G139" s="340"/>
      <c r="H139" s="340"/>
      <c r="I139" s="340"/>
    </row>
    <row r="140" spans="1:8" ht="12.75" customHeight="1">
      <c r="A140" s="1"/>
      <c r="B140" s="165"/>
      <c r="C140" s="213"/>
      <c r="D140" s="213"/>
      <c r="E140" s="213"/>
      <c r="F140" s="213"/>
      <c r="G140" s="213"/>
      <c r="H140" s="213"/>
    </row>
    <row r="141" spans="1:8" ht="15.75">
      <c r="A141" s="1"/>
      <c r="B141" s="165"/>
      <c r="C141" s="213"/>
      <c r="D141" s="213"/>
      <c r="E141" s="213"/>
      <c r="F141" s="213"/>
      <c r="G141" s="213"/>
      <c r="H141" s="213"/>
    </row>
    <row r="142" spans="1:8" ht="15.75">
      <c r="A142" s="1" t="s">
        <v>41</v>
      </c>
      <c r="B142" s="287" t="s">
        <v>45</v>
      </c>
      <c r="C142" s="287"/>
      <c r="D142" s="287"/>
      <c r="E142" s="287"/>
      <c r="F142" s="287"/>
      <c r="G142" s="287"/>
      <c r="H142" s="287"/>
    </row>
    <row r="143" spans="1:11" ht="18" customHeight="1">
      <c r="A143" s="1"/>
      <c r="B143" s="317" t="s">
        <v>290</v>
      </c>
      <c r="C143" s="317"/>
      <c r="D143" s="317"/>
      <c r="E143" s="317"/>
      <c r="F143" s="317"/>
      <c r="G143" s="317"/>
      <c r="H143" s="317"/>
      <c r="I143" s="317"/>
      <c r="K143" s="71"/>
    </row>
    <row r="144" spans="1:9" ht="17.25" customHeight="1">
      <c r="A144" s="1"/>
      <c r="B144" s="5"/>
      <c r="C144" s="5"/>
      <c r="D144" s="5"/>
      <c r="E144" s="5"/>
      <c r="F144" s="5"/>
      <c r="G144" s="5"/>
      <c r="H144" s="5"/>
      <c r="I144" s="5"/>
    </row>
    <row r="145" spans="1:8" ht="15.75" customHeight="1">
      <c r="A145" s="1" t="s">
        <v>42</v>
      </c>
      <c r="B145" s="287" t="s">
        <v>82</v>
      </c>
      <c r="C145" s="287"/>
      <c r="D145" s="8"/>
      <c r="F145" s="220" t="s">
        <v>77</v>
      </c>
      <c r="G145" s="8"/>
      <c r="H145" s="220" t="s">
        <v>77</v>
      </c>
    </row>
    <row r="146" spans="1:8" ht="12.75" customHeight="1">
      <c r="A146" s="1"/>
      <c r="B146" s="4"/>
      <c r="C146" s="8"/>
      <c r="D146" s="8"/>
      <c r="F146" s="221" t="s">
        <v>78</v>
      </c>
      <c r="G146" s="8"/>
      <c r="H146" s="221" t="s">
        <v>78</v>
      </c>
    </row>
    <row r="147" spans="1:8" ht="15.75">
      <c r="A147" s="6"/>
      <c r="B147" s="4"/>
      <c r="C147" s="8"/>
      <c r="D147" s="8"/>
      <c r="F147" s="221" t="s">
        <v>79</v>
      </c>
      <c r="G147" s="8"/>
      <c r="H147" s="221" t="s">
        <v>80</v>
      </c>
    </row>
    <row r="148" spans="1:8" ht="15.75">
      <c r="A148" s="1"/>
      <c r="B148" s="4"/>
      <c r="C148" s="8"/>
      <c r="D148" s="8"/>
      <c r="F148" s="222" t="s">
        <v>285</v>
      </c>
      <c r="G148" s="8"/>
      <c r="H148" s="222" t="str">
        <f>F148</f>
        <v>30/9/13</v>
      </c>
    </row>
    <row r="149" spans="2:8" ht="15.75">
      <c r="B149" s="1" t="s">
        <v>73</v>
      </c>
      <c r="C149" s="12" t="s">
        <v>106</v>
      </c>
      <c r="D149" s="9"/>
      <c r="F149" s="223"/>
      <c r="H149" s="223"/>
    </row>
    <row r="150" spans="2:8" ht="16.5" thickBot="1">
      <c r="B150" s="1"/>
      <c r="C150" s="224" t="s">
        <v>75</v>
      </c>
      <c r="D150" s="224"/>
      <c r="F150" s="225">
        <f>PL!B31</f>
        <v>6786</v>
      </c>
      <c r="G150" s="226"/>
      <c r="H150" s="225">
        <f>PL!D31</f>
        <v>24175</v>
      </c>
    </row>
    <row r="151" ht="16.5" thickTop="1">
      <c r="A151" s="1"/>
    </row>
    <row r="152" spans="1:8" ht="32.25" customHeight="1">
      <c r="A152" s="1"/>
      <c r="C152" s="313" t="s">
        <v>116</v>
      </c>
      <c r="D152" s="313"/>
      <c r="F152" s="8"/>
      <c r="G152" s="8"/>
      <c r="H152" s="8"/>
    </row>
    <row r="153" spans="1:8" ht="15.75">
      <c r="A153" s="1"/>
      <c r="C153" s="227" t="s">
        <v>81</v>
      </c>
      <c r="D153" s="8"/>
      <c r="F153" s="228">
        <v>138822</v>
      </c>
      <c r="G153" s="226"/>
      <c r="H153" s="229">
        <f>F153</f>
        <v>138822</v>
      </c>
    </row>
    <row r="154" spans="1:8" ht="15.75" customHeight="1">
      <c r="A154" s="1"/>
      <c r="C154" s="314" t="s">
        <v>217</v>
      </c>
      <c r="D154" s="314"/>
      <c r="E154" s="314"/>
      <c r="F154" s="73">
        <v>0</v>
      </c>
      <c r="G154" s="226"/>
      <c r="H154" s="73">
        <f>F154</f>
        <v>0</v>
      </c>
    </row>
    <row r="155" spans="1:8" ht="15.75" customHeight="1">
      <c r="A155" s="1"/>
      <c r="C155" s="349" t="s">
        <v>218</v>
      </c>
      <c r="D155" s="349"/>
      <c r="E155" s="349"/>
      <c r="F155" s="73"/>
      <c r="G155" s="226"/>
      <c r="H155" s="73"/>
    </row>
    <row r="156" spans="1:8" ht="15.75">
      <c r="A156" s="1"/>
      <c r="B156" s="9"/>
      <c r="C156" s="8"/>
      <c r="D156" s="8"/>
      <c r="F156" s="230">
        <f>SUM(F153:F154)</f>
        <v>138822</v>
      </c>
      <c r="G156" s="226"/>
      <c r="H156" s="230">
        <f>SUM(H153:H154)</f>
        <v>138822</v>
      </c>
    </row>
    <row r="157" spans="1:8" ht="15.75">
      <c r="A157" s="1"/>
      <c r="B157" s="9"/>
      <c r="C157" s="8"/>
      <c r="D157" s="8"/>
      <c r="F157" s="231"/>
      <c r="G157" s="226"/>
      <c r="H157" s="226"/>
    </row>
    <row r="158" spans="1:8" ht="18.75" thickBot="1">
      <c r="A158" s="3"/>
      <c r="C158" s="224" t="s">
        <v>76</v>
      </c>
      <c r="D158" s="8"/>
      <c r="F158" s="232">
        <f>(+F150/F156)*100</f>
        <v>4.888274192851277</v>
      </c>
      <c r="G158" s="233"/>
      <c r="H158" s="232">
        <f>(+H150/H156)*100</f>
        <v>17.414386768667793</v>
      </c>
    </row>
    <row r="159" spans="1:8" ht="16.5" thickTop="1">
      <c r="A159" s="10"/>
      <c r="B159" s="4"/>
      <c r="C159" s="8"/>
      <c r="D159" s="8"/>
      <c r="F159" s="9"/>
      <c r="G159" s="8"/>
      <c r="H159" s="8"/>
    </row>
    <row r="160" spans="1:8" ht="15.75">
      <c r="A160" s="10"/>
      <c r="B160" s="4"/>
      <c r="C160" s="8"/>
      <c r="D160" s="8"/>
      <c r="F160" s="9"/>
      <c r="G160" s="8"/>
      <c r="H160" s="8"/>
    </row>
    <row r="161" spans="2:8" ht="19.5" customHeight="1">
      <c r="B161" s="1" t="s">
        <v>74</v>
      </c>
      <c r="C161" s="165" t="s">
        <v>107</v>
      </c>
      <c r="D161" s="165"/>
      <c r="F161" s="9"/>
      <c r="G161" s="8"/>
      <c r="H161" s="8"/>
    </row>
    <row r="162" spans="1:8" ht="33" customHeight="1">
      <c r="A162" s="10"/>
      <c r="C162" s="313" t="s">
        <v>117</v>
      </c>
      <c r="D162" s="313"/>
      <c r="E162" s="313"/>
      <c r="F162" s="8"/>
      <c r="G162" s="8"/>
      <c r="H162" s="8"/>
    </row>
    <row r="163" spans="1:8" ht="15.75">
      <c r="A163" s="10"/>
      <c r="C163" s="227" t="s">
        <v>108</v>
      </c>
      <c r="D163" s="8"/>
      <c r="F163" s="228">
        <f>F156</f>
        <v>138822</v>
      </c>
      <c r="G163" s="226"/>
      <c r="H163" s="228">
        <f>H156</f>
        <v>138822</v>
      </c>
    </row>
    <row r="164" spans="1:8" ht="19.5" customHeight="1">
      <c r="A164" s="10"/>
      <c r="C164" s="314" t="s">
        <v>109</v>
      </c>
      <c r="D164" s="314"/>
      <c r="E164" s="314"/>
      <c r="F164" s="73">
        <v>0</v>
      </c>
      <c r="G164" s="226"/>
      <c r="H164" s="73">
        <f>F164</f>
        <v>0</v>
      </c>
    </row>
    <row r="165" spans="1:8" ht="15.75">
      <c r="A165" s="10"/>
      <c r="B165" s="9"/>
      <c r="C165" s="8"/>
      <c r="D165" s="8"/>
      <c r="F165" s="230">
        <f>SUM(F163:F164)</f>
        <v>138822</v>
      </c>
      <c r="G165" s="226"/>
      <c r="H165" s="230">
        <f>SUM(H163:H164)</f>
        <v>138822</v>
      </c>
    </row>
    <row r="166" spans="1:8" ht="15.75">
      <c r="A166" s="10"/>
      <c r="B166" s="9"/>
      <c r="C166" s="8"/>
      <c r="D166" s="8"/>
      <c r="F166" s="231"/>
      <c r="G166" s="226"/>
      <c r="H166" s="226"/>
    </row>
    <row r="167" spans="1:8" ht="18.75" thickBot="1">
      <c r="A167" s="10"/>
      <c r="C167" s="224" t="s">
        <v>113</v>
      </c>
      <c r="D167" s="8"/>
      <c r="F167" s="232">
        <f>(F150/F165)*100</f>
        <v>4.888274192851277</v>
      </c>
      <c r="G167" s="233"/>
      <c r="H167" s="232">
        <f>(H150/H165)*100</f>
        <v>17.414386768667793</v>
      </c>
    </row>
    <row r="168" spans="1:8" ht="16.5" thickTop="1">
      <c r="A168" s="10"/>
      <c r="B168" s="4"/>
      <c r="C168" s="8"/>
      <c r="D168" s="8"/>
      <c r="E168" s="9"/>
      <c r="F168" s="8"/>
      <c r="G168" s="8"/>
      <c r="H168" s="8"/>
    </row>
    <row r="169" spans="1:8" ht="15.75">
      <c r="A169" s="10"/>
      <c r="B169" s="4"/>
      <c r="C169" s="8"/>
      <c r="D169" s="8"/>
      <c r="E169" s="9"/>
      <c r="F169" s="8"/>
      <c r="G169" s="8"/>
      <c r="H169" s="8"/>
    </row>
    <row r="170" spans="1:8" ht="20.25" customHeight="1">
      <c r="A170" s="1" t="s">
        <v>44</v>
      </c>
      <c r="B170" s="347" t="s">
        <v>172</v>
      </c>
      <c r="C170" s="347"/>
      <c r="D170" s="347"/>
      <c r="E170" s="347"/>
      <c r="F170" s="347"/>
      <c r="G170" s="8"/>
      <c r="H170" s="8"/>
    </row>
    <row r="171" spans="1:8" ht="15.75">
      <c r="A171" s="10"/>
      <c r="B171" s="4"/>
      <c r="C171" s="8"/>
      <c r="D171" s="8"/>
      <c r="E171" s="9"/>
      <c r="F171" s="8"/>
      <c r="G171" s="8"/>
      <c r="H171" s="8"/>
    </row>
    <row r="172" spans="1:8" ht="47.25" customHeight="1">
      <c r="A172" s="10"/>
      <c r="B172" s="140"/>
      <c r="C172" s="72"/>
      <c r="D172" s="72"/>
      <c r="E172" s="146"/>
      <c r="F172" s="7"/>
      <c r="G172" s="234" t="s">
        <v>177</v>
      </c>
      <c r="H172" s="235" t="s">
        <v>220</v>
      </c>
    </row>
    <row r="173" spans="1:8" ht="15.75">
      <c r="A173" s="10"/>
      <c r="B173" s="140"/>
      <c r="C173" s="72"/>
      <c r="D173" s="72"/>
      <c r="E173" s="146"/>
      <c r="F173" s="7"/>
      <c r="G173" s="236">
        <v>41547</v>
      </c>
      <c r="H173" s="236">
        <v>41182</v>
      </c>
    </row>
    <row r="174" spans="1:8" ht="15.75">
      <c r="A174" s="10"/>
      <c r="B174" s="140"/>
      <c r="C174" s="72"/>
      <c r="D174" s="72"/>
      <c r="E174" s="146"/>
      <c r="F174" s="7"/>
      <c r="G174" s="237" t="s">
        <v>17</v>
      </c>
      <c r="H174" s="237" t="s">
        <v>17</v>
      </c>
    </row>
    <row r="175" spans="1:8" ht="18" customHeight="1">
      <c r="A175" s="10"/>
      <c r="B175" s="354" t="s">
        <v>175</v>
      </c>
      <c r="C175" s="355"/>
      <c r="D175" s="355"/>
      <c r="E175" s="355"/>
      <c r="F175" s="238"/>
      <c r="G175" s="239"/>
      <c r="H175" s="239"/>
    </row>
    <row r="176" spans="1:8" ht="16.5" customHeight="1">
      <c r="A176" s="10"/>
      <c r="B176" s="352" t="s">
        <v>219</v>
      </c>
      <c r="C176" s="353"/>
      <c r="D176" s="240"/>
      <c r="E176" s="240"/>
      <c r="F176" s="171"/>
      <c r="G176" s="241">
        <v>122906</v>
      </c>
      <c r="H176" s="241">
        <v>121194</v>
      </c>
    </row>
    <row r="177" spans="1:8" ht="16.5" customHeight="1">
      <c r="A177" s="10"/>
      <c r="B177" s="341" t="s">
        <v>173</v>
      </c>
      <c r="C177" s="342"/>
      <c r="D177" s="242"/>
      <c r="E177" s="242"/>
      <c r="F177" s="243"/>
      <c r="G177" s="244">
        <v>1432</v>
      </c>
      <c r="H177" s="244">
        <v>1013</v>
      </c>
    </row>
    <row r="178" spans="1:8" ht="15.75">
      <c r="A178" s="10"/>
      <c r="B178" s="245"/>
      <c r="C178" s="171"/>
      <c r="D178" s="171"/>
      <c r="E178" s="146"/>
      <c r="F178" s="171"/>
      <c r="G178" s="246">
        <f>SUM(G176:G177)</f>
        <v>124338</v>
      </c>
      <c r="H178" s="246">
        <f>SUM(H176:H177)</f>
        <v>122207</v>
      </c>
    </row>
    <row r="179" spans="1:8" ht="16.5" customHeight="1">
      <c r="A179" s="10"/>
      <c r="B179" s="331" t="s">
        <v>174</v>
      </c>
      <c r="C179" s="332"/>
      <c r="D179" s="332"/>
      <c r="E179" s="332"/>
      <c r="F179" s="247"/>
      <c r="G179" s="202">
        <v>-27327</v>
      </c>
      <c r="H179" s="202">
        <v>-34723</v>
      </c>
    </row>
    <row r="180" spans="1:8" ht="15.75">
      <c r="A180" s="10"/>
      <c r="B180" s="245"/>
      <c r="C180" s="171"/>
      <c r="D180" s="171"/>
      <c r="E180" s="146"/>
      <c r="F180" s="171"/>
      <c r="G180" s="241"/>
      <c r="H180" s="241"/>
    </row>
    <row r="181" spans="1:8" ht="17.25" customHeight="1">
      <c r="A181" s="10"/>
      <c r="B181" s="343" t="s">
        <v>176</v>
      </c>
      <c r="C181" s="344"/>
      <c r="D181" s="243"/>
      <c r="E181" s="248"/>
      <c r="F181" s="243"/>
      <c r="G181" s="249">
        <f>SUM(G178:G179)</f>
        <v>97011</v>
      </c>
      <c r="H181" s="249">
        <f>SUM(H178:H179)</f>
        <v>87484</v>
      </c>
    </row>
    <row r="182" spans="1:8" ht="20.25" customHeight="1">
      <c r="A182" s="10"/>
      <c r="B182" s="140"/>
      <c r="C182" s="72"/>
      <c r="D182" s="72"/>
      <c r="E182" s="146"/>
      <c r="F182" s="72"/>
      <c r="G182" s="72"/>
      <c r="H182" s="72"/>
    </row>
    <row r="183" spans="1:8" ht="15.75">
      <c r="A183" s="1" t="s">
        <v>46</v>
      </c>
      <c r="B183" s="347" t="s">
        <v>225</v>
      </c>
      <c r="C183" s="347"/>
      <c r="D183" s="347"/>
      <c r="E183" s="347"/>
      <c r="F183" s="347"/>
      <c r="G183" s="72"/>
      <c r="H183" s="72"/>
    </row>
    <row r="184" spans="2:8" ht="15.75">
      <c r="B184" s="7"/>
      <c r="C184" s="7"/>
      <c r="D184" s="7"/>
      <c r="E184" s="7"/>
      <c r="F184" s="147" t="s">
        <v>233</v>
      </c>
      <c r="G184" s="72"/>
      <c r="H184" s="147" t="s">
        <v>233</v>
      </c>
    </row>
    <row r="185" spans="1:8" ht="15.75">
      <c r="A185" s="130"/>
      <c r="B185" s="148"/>
      <c r="C185" s="149"/>
      <c r="D185" s="148"/>
      <c r="E185" s="146"/>
      <c r="F185" s="150" t="s">
        <v>79</v>
      </c>
      <c r="G185" s="72"/>
      <c r="H185" s="150" t="s">
        <v>80</v>
      </c>
    </row>
    <row r="186" spans="1:8" ht="15.75">
      <c r="A186" s="130"/>
      <c r="B186" s="151"/>
      <c r="C186" s="149"/>
      <c r="D186" s="151"/>
      <c r="E186" s="146"/>
      <c r="F186" s="152" t="s">
        <v>285</v>
      </c>
      <c r="G186" s="72"/>
      <c r="H186" s="150" t="str">
        <f>F186</f>
        <v>30/9/13</v>
      </c>
    </row>
    <row r="187" spans="1:8" ht="15.75">
      <c r="A187" s="130"/>
      <c r="B187" s="148"/>
      <c r="C187" s="148"/>
      <c r="D187" s="148"/>
      <c r="E187" s="146"/>
      <c r="F187" s="153" t="s">
        <v>17</v>
      </c>
      <c r="G187" s="72"/>
      <c r="H187" s="153" t="s">
        <v>17</v>
      </c>
    </row>
    <row r="188" spans="1:8" ht="15.75">
      <c r="A188" s="131"/>
      <c r="B188" s="148"/>
      <c r="C188" s="148"/>
      <c r="D188" s="148"/>
      <c r="E188" s="146"/>
      <c r="F188" s="72"/>
      <c r="G188" s="72"/>
      <c r="H188" s="72"/>
    </row>
    <row r="189" spans="1:8" ht="15.75">
      <c r="A189" s="130"/>
      <c r="B189" s="55" t="s">
        <v>268</v>
      </c>
      <c r="C189" s="140"/>
      <c r="D189" s="154"/>
      <c r="E189" s="146"/>
      <c r="F189" s="72"/>
      <c r="G189" s="72"/>
      <c r="H189" s="72"/>
    </row>
    <row r="190" spans="1:8" ht="15.75" hidden="1">
      <c r="A190" s="130"/>
      <c r="B190" s="312" t="s">
        <v>234</v>
      </c>
      <c r="C190" s="312"/>
      <c r="D190" s="312"/>
      <c r="E190" s="146"/>
      <c r="F190" s="133">
        <v>0</v>
      </c>
      <c r="G190" s="133"/>
      <c r="H190" s="133">
        <v>0</v>
      </c>
    </row>
    <row r="191" spans="1:8" ht="15.75" customHeight="1" hidden="1">
      <c r="A191" s="130"/>
      <c r="B191" s="312" t="s">
        <v>235</v>
      </c>
      <c r="C191" s="312"/>
      <c r="D191" s="312"/>
      <c r="E191" s="146"/>
      <c r="F191" s="133">
        <v>0</v>
      </c>
      <c r="G191" s="133"/>
      <c r="H191" s="133">
        <v>0</v>
      </c>
    </row>
    <row r="192" spans="1:16" ht="15.75" hidden="1">
      <c r="A192" s="130"/>
      <c r="B192" s="312" t="s">
        <v>226</v>
      </c>
      <c r="C192" s="312"/>
      <c r="D192" s="312"/>
      <c r="E192" s="146"/>
      <c r="F192" s="133">
        <v>0</v>
      </c>
      <c r="G192" s="133"/>
      <c r="H192" s="133">
        <v>0</v>
      </c>
      <c r="P192" s="2">
        <v>1</v>
      </c>
    </row>
    <row r="193" spans="1:10" ht="15.75" customHeight="1">
      <c r="A193" s="130"/>
      <c r="B193" s="312" t="s">
        <v>187</v>
      </c>
      <c r="C193" s="312"/>
      <c r="D193" s="312"/>
      <c r="E193" s="312"/>
      <c r="F193" s="133">
        <v>1952</v>
      </c>
      <c r="G193" s="133"/>
      <c r="H193" s="133">
        <v>5735</v>
      </c>
      <c r="J193" s="155"/>
    </row>
    <row r="194" spans="1:10" ht="15.75">
      <c r="A194" s="130"/>
      <c r="B194" s="312" t="s">
        <v>227</v>
      </c>
      <c r="C194" s="312"/>
      <c r="D194" s="312"/>
      <c r="E194" s="146"/>
      <c r="F194" s="133">
        <v>179</v>
      </c>
      <c r="G194" s="133"/>
      <c r="H194" s="155">
        <v>273</v>
      </c>
      <c r="J194" s="155"/>
    </row>
    <row r="195" spans="1:10" ht="15.75" hidden="1">
      <c r="A195" s="130"/>
      <c r="B195" s="312" t="s">
        <v>228</v>
      </c>
      <c r="C195" s="312"/>
      <c r="D195" s="312"/>
      <c r="E195" s="146"/>
      <c r="F195" s="133">
        <v>0</v>
      </c>
      <c r="G195" s="133"/>
      <c r="H195" s="155">
        <v>0</v>
      </c>
      <c r="J195" s="155"/>
    </row>
    <row r="196" spans="1:10" ht="15.75">
      <c r="A196" s="130"/>
      <c r="B196" s="359" t="s">
        <v>300</v>
      </c>
      <c r="C196" s="359"/>
      <c r="D196" s="359"/>
      <c r="E196" s="360"/>
      <c r="F196" s="361">
        <v>1434</v>
      </c>
      <c r="G196" s="361"/>
      <c r="H196" s="362">
        <v>3200</v>
      </c>
      <c r="J196" s="155"/>
    </row>
    <row r="197" spans="1:10" ht="15.75">
      <c r="A197" s="130"/>
      <c r="B197" s="312" t="s">
        <v>267</v>
      </c>
      <c r="C197" s="312"/>
      <c r="D197" s="312"/>
      <c r="E197" s="146"/>
      <c r="F197" s="133">
        <v>0</v>
      </c>
      <c r="G197" s="133"/>
      <c r="H197" s="155">
        <v>-3768</v>
      </c>
      <c r="I197" s="155"/>
      <c r="J197" s="155"/>
    </row>
    <row r="198" spans="1:10" ht="16.5" thickBot="1">
      <c r="A198" s="130"/>
      <c r="B198" s="312" t="s">
        <v>229</v>
      </c>
      <c r="C198" s="312"/>
      <c r="D198" s="312"/>
      <c r="E198" s="146"/>
      <c r="F198" s="133">
        <v>11</v>
      </c>
      <c r="G198" s="133"/>
      <c r="H198" s="156">
        <v>24</v>
      </c>
      <c r="J198" s="155"/>
    </row>
    <row r="199" spans="1:10" ht="16.5" hidden="1" thickTop="1">
      <c r="A199" s="131"/>
      <c r="B199" s="346"/>
      <c r="C199" s="346"/>
      <c r="D199" s="346"/>
      <c r="E199" s="142"/>
      <c r="F199" s="144"/>
      <c r="G199" s="143"/>
      <c r="H199" s="144"/>
      <c r="J199" s="167"/>
    </row>
    <row r="200" spans="1:10" ht="15.75" hidden="1">
      <c r="A200" s="130"/>
      <c r="B200" s="348" t="s">
        <v>230</v>
      </c>
      <c r="C200" s="348"/>
      <c r="D200" s="348"/>
      <c r="E200" s="142"/>
      <c r="F200" s="144"/>
      <c r="G200" s="143"/>
      <c r="H200" s="144"/>
      <c r="J200" s="167"/>
    </row>
    <row r="201" spans="1:10" ht="15.75" hidden="1">
      <c r="A201" s="130"/>
      <c r="B201" s="346" t="s">
        <v>231</v>
      </c>
      <c r="C201" s="346"/>
      <c r="D201" s="346"/>
      <c r="E201" s="142"/>
      <c r="F201" s="144">
        <v>0</v>
      </c>
      <c r="G201" s="143"/>
      <c r="H201" s="144">
        <v>0</v>
      </c>
      <c r="J201" s="167"/>
    </row>
    <row r="202" spans="1:10" ht="16.5" hidden="1" thickBot="1">
      <c r="A202" s="130"/>
      <c r="B202" s="346" t="s">
        <v>236</v>
      </c>
      <c r="C202" s="346"/>
      <c r="D202" s="346"/>
      <c r="E202" s="142"/>
      <c r="F202" s="145"/>
      <c r="G202" s="143"/>
      <c r="H202" s="145"/>
      <c r="J202" s="167"/>
    </row>
    <row r="203" spans="1:10" ht="16.5" hidden="1" thickTop="1">
      <c r="A203" s="130"/>
      <c r="B203" s="317" t="s">
        <v>188</v>
      </c>
      <c r="C203" s="317"/>
      <c r="D203" s="317"/>
      <c r="E203" s="9"/>
      <c r="F203" s="134">
        <v>0</v>
      </c>
      <c r="G203" s="133"/>
      <c r="H203" s="134">
        <v>0</v>
      </c>
      <c r="J203" s="167"/>
    </row>
    <row r="204" spans="1:10" ht="16.5" hidden="1" thickBot="1">
      <c r="A204" s="129"/>
      <c r="B204" s="317" t="s">
        <v>232</v>
      </c>
      <c r="C204" s="317"/>
      <c r="D204" s="317"/>
      <c r="E204" s="9"/>
      <c r="F204" s="135">
        <v>0</v>
      </c>
      <c r="G204" s="133"/>
      <c r="H204" s="135">
        <v>0</v>
      </c>
      <c r="J204" s="167"/>
    </row>
    <row r="205" spans="1:10" ht="16.5" customHeight="1" thickTop="1">
      <c r="A205" s="129"/>
      <c r="B205" s="5"/>
      <c r="C205" s="5"/>
      <c r="D205" s="5"/>
      <c r="E205" s="9"/>
      <c r="F205" s="134"/>
      <c r="G205" s="133"/>
      <c r="H205" s="134"/>
      <c r="J205" s="167"/>
    </row>
    <row r="206" spans="1:9" ht="33" customHeight="1">
      <c r="A206" s="132"/>
      <c r="B206" s="317" t="s">
        <v>291</v>
      </c>
      <c r="C206" s="317"/>
      <c r="D206" s="317"/>
      <c r="E206" s="317"/>
      <c r="F206" s="317"/>
      <c r="G206" s="317"/>
      <c r="H206" s="317"/>
      <c r="I206" s="317"/>
    </row>
    <row r="207" spans="1:9" ht="25.5" customHeight="1">
      <c r="A207" s="132"/>
      <c r="B207" s="5"/>
      <c r="C207" s="5"/>
      <c r="D207" s="5"/>
      <c r="E207" s="5"/>
      <c r="F207" s="5"/>
      <c r="G207" s="5"/>
      <c r="H207" s="5"/>
      <c r="I207" s="5"/>
    </row>
    <row r="208" spans="1:8" ht="15.75" customHeight="1">
      <c r="A208" s="74" t="s">
        <v>141</v>
      </c>
      <c r="B208" s="287" t="s">
        <v>142</v>
      </c>
      <c r="C208" s="287"/>
      <c r="D208" s="287"/>
      <c r="E208" s="9"/>
      <c r="F208" s="8"/>
      <c r="G208" s="8"/>
      <c r="H208" s="8"/>
    </row>
    <row r="209" spans="1:9" ht="32.25" customHeight="1">
      <c r="A209" s="10"/>
      <c r="B209" s="357" t="s">
        <v>292</v>
      </c>
      <c r="C209" s="357"/>
      <c r="D209" s="357"/>
      <c r="E209" s="357"/>
      <c r="F209" s="357"/>
      <c r="G209" s="357"/>
      <c r="H209" s="357"/>
      <c r="I209" s="357"/>
    </row>
    <row r="210" spans="1:8" ht="15.75">
      <c r="A210" s="10"/>
      <c r="B210" s="4"/>
      <c r="C210" s="8"/>
      <c r="D210" s="8"/>
      <c r="E210" s="9"/>
      <c r="F210" s="8"/>
      <c r="G210" s="8"/>
      <c r="H210" s="8"/>
    </row>
    <row r="211" spans="1:8" ht="15.75">
      <c r="A211" s="10"/>
      <c r="B211" s="4"/>
      <c r="C211" s="8"/>
      <c r="D211" s="8"/>
      <c r="E211" s="9"/>
      <c r="F211" s="8"/>
      <c r="G211" s="8"/>
      <c r="H211" s="8"/>
    </row>
    <row r="212" spans="1:8" ht="15.75">
      <c r="A212" s="10"/>
      <c r="B212" s="4"/>
      <c r="C212" s="8"/>
      <c r="D212" s="8"/>
      <c r="E212" s="9"/>
      <c r="F212" s="8"/>
      <c r="G212" s="8"/>
      <c r="H212" s="8"/>
    </row>
    <row r="213" spans="1:8" ht="15.75">
      <c r="A213" s="3"/>
      <c r="B213" s="317" t="s">
        <v>47</v>
      </c>
      <c r="C213" s="317"/>
      <c r="D213" s="317"/>
      <c r="E213" s="8"/>
      <c r="F213" s="8"/>
      <c r="G213" s="8"/>
      <c r="H213" s="8"/>
    </row>
    <row r="214" spans="1:8" ht="15.75">
      <c r="A214" s="3"/>
      <c r="B214" s="8"/>
      <c r="C214" s="8"/>
      <c r="D214" s="8"/>
      <c r="E214" s="8"/>
      <c r="F214" s="8"/>
      <c r="G214" s="8"/>
      <c r="H214" s="8"/>
    </row>
    <row r="215" spans="1:8" ht="15.75">
      <c r="A215" s="3"/>
      <c r="B215" s="75" t="s">
        <v>150</v>
      </c>
      <c r="C215" s="75"/>
      <c r="D215" s="75"/>
      <c r="E215" s="8"/>
      <c r="F215" s="8"/>
      <c r="G215" s="8"/>
      <c r="H215" s="8"/>
    </row>
    <row r="216" spans="1:8" ht="15.75">
      <c r="A216" s="3"/>
      <c r="B216" s="75" t="s">
        <v>184</v>
      </c>
      <c r="C216" s="75"/>
      <c r="D216" s="75"/>
      <c r="E216" s="8"/>
      <c r="F216" s="8"/>
      <c r="G216" s="8"/>
      <c r="H216" s="8"/>
    </row>
    <row r="217" spans="1:8" ht="15.75">
      <c r="A217" s="3"/>
      <c r="B217" s="75" t="s">
        <v>48</v>
      </c>
      <c r="C217" s="75"/>
      <c r="D217" s="75"/>
      <c r="E217" s="8"/>
      <c r="F217" s="8"/>
      <c r="G217" s="8"/>
      <c r="H217" s="8"/>
    </row>
    <row r="218" spans="1:8" ht="15.75">
      <c r="A218" s="3"/>
      <c r="B218" s="329" t="s">
        <v>289</v>
      </c>
      <c r="C218" s="329"/>
      <c r="D218" s="329"/>
      <c r="E218" s="8"/>
      <c r="F218" s="8"/>
      <c r="G218" s="8"/>
      <c r="H218" s="8"/>
    </row>
    <row r="219" spans="1:8" ht="15.75">
      <c r="A219" s="4"/>
      <c r="B219" s="4"/>
      <c r="C219" s="8"/>
      <c r="D219" s="8"/>
      <c r="E219" s="8"/>
      <c r="F219" s="8"/>
      <c r="G219" s="8"/>
      <c r="H219" s="8"/>
    </row>
    <row r="220" spans="1:8" ht="15.75">
      <c r="A220" s="4"/>
      <c r="B220" s="4"/>
      <c r="C220" s="8"/>
      <c r="D220" s="8"/>
      <c r="E220" s="8"/>
      <c r="F220" s="8"/>
      <c r="G220" s="8"/>
      <c r="H220" s="8"/>
    </row>
    <row r="221" spans="1:8" ht="15.75">
      <c r="A221" s="4"/>
      <c r="B221" s="4"/>
      <c r="C221" s="8"/>
      <c r="D221" s="8"/>
      <c r="E221" s="8"/>
      <c r="F221" s="8"/>
      <c r="G221" s="8"/>
      <c r="H221" s="8"/>
    </row>
    <row r="222" spans="1:8" ht="15.75">
      <c r="A222" s="4"/>
      <c r="B222" s="4"/>
      <c r="C222" s="8"/>
      <c r="D222" s="8"/>
      <c r="E222" s="8"/>
      <c r="F222" s="8"/>
      <c r="G222" s="8"/>
      <c r="H222" s="8"/>
    </row>
    <row r="223" spans="1:8" ht="15.75">
      <c r="A223" s="4"/>
      <c r="B223" s="4"/>
      <c r="C223" s="8"/>
      <c r="D223" s="8"/>
      <c r="E223" s="8"/>
      <c r="F223" s="8"/>
      <c r="G223" s="8"/>
      <c r="H223" s="8"/>
    </row>
    <row r="224" spans="1:8" ht="15.75">
      <c r="A224" s="4"/>
      <c r="B224" s="4"/>
      <c r="C224" s="8"/>
      <c r="D224" s="8"/>
      <c r="E224" s="8"/>
      <c r="F224" s="8"/>
      <c r="G224" s="8"/>
      <c r="H224" s="8"/>
    </row>
    <row r="225" spans="1:8" ht="15.75">
      <c r="A225" s="4"/>
      <c r="B225" s="4"/>
      <c r="C225" s="8"/>
      <c r="D225" s="8"/>
      <c r="E225" s="8"/>
      <c r="F225" s="8"/>
      <c r="G225" s="8"/>
      <c r="H225" s="8"/>
    </row>
    <row r="226" spans="1:8" ht="15.75">
      <c r="A226" s="4"/>
      <c r="B226" s="4"/>
      <c r="C226" s="8"/>
      <c r="D226" s="8"/>
      <c r="E226" s="8"/>
      <c r="F226" s="8"/>
      <c r="G226" s="8"/>
      <c r="H226" s="8"/>
    </row>
    <row r="227" spans="1:8" ht="15.75">
      <c r="A227" s="4"/>
      <c r="B227" s="4"/>
      <c r="C227" s="8"/>
      <c r="D227" s="8"/>
      <c r="E227" s="8"/>
      <c r="F227" s="8"/>
      <c r="G227" s="8"/>
      <c r="H227" s="8"/>
    </row>
    <row r="228" spans="1:8" ht="15.75">
      <c r="A228" s="4"/>
      <c r="B228" s="4"/>
      <c r="C228" s="8"/>
      <c r="D228" s="8"/>
      <c r="E228" s="8"/>
      <c r="F228" s="8"/>
      <c r="G228" s="8"/>
      <c r="H228" s="8"/>
    </row>
    <row r="229" spans="1:8" ht="15.75">
      <c r="A229" s="4"/>
      <c r="B229" s="4"/>
      <c r="C229" s="8"/>
      <c r="D229" s="8"/>
      <c r="E229" s="8"/>
      <c r="F229" s="8"/>
      <c r="G229" s="8"/>
      <c r="H229" s="8"/>
    </row>
    <row r="230" spans="1:8" ht="15.75">
      <c r="A230" s="4"/>
      <c r="B230" s="4"/>
      <c r="C230" s="8"/>
      <c r="D230" s="8"/>
      <c r="E230" s="8"/>
      <c r="F230" s="8"/>
      <c r="G230" s="8"/>
      <c r="H230" s="8"/>
    </row>
    <row r="231" spans="1:8" ht="15.75">
      <c r="A231" s="4"/>
      <c r="B231" s="4"/>
      <c r="C231" s="8"/>
      <c r="D231" s="8"/>
      <c r="E231" s="8"/>
      <c r="F231" s="8"/>
      <c r="G231" s="8"/>
      <c r="H231" s="8"/>
    </row>
    <row r="232" spans="1:8" ht="15.75">
      <c r="A232" s="4"/>
      <c r="B232" s="4"/>
      <c r="C232" s="8"/>
      <c r="D232" s="8"/>
      <c r="E232" s="8"/>
      <c r="F232" s="8"/>
      <c r="G232" s="8"/>
      <c r="H232" s="8"/>
    </row>
    <row r="233" spans="1:8" ht="15.75">
      <c r="A233" s="4"/>
      <c r="B233" s="4"/>
      <c r="C233" s="8"/>
      <c r="D233" s="8"/>
      <c r="E233" s="8"/>
      <c r="F233" s="8"/>
      <c r="G233" s="8"/>
      <c r="H233" s="8"/>
    </row>
    <row r="234" spans="1:8" ht="15.75">
      <c r="A234" s="4"/>
      <c r="B234" s="4"/>
      <c r="C234" s="8"/>
      <c r="D234" s="8"/>
      <c r="E234" s="8"/>
      <c r="F234" s="8"/>
      <c r="G234" s="8"/>
      <c r="H234" s="8"/>
    </row>
    <row r="235" spans="1:8" ht="15.75">
      <c r="A235" s="4"/>
      <c r="B235" s="4"/>
      <c r="C235" s="8"/>
      <c r="D235" s="8"/>
      <c r="E235" s="8"/>
      <c r="F235" s="8"/>
      <c r="G235" s="8"/>
      <c r="H235" s="8"/>
    </row>
    <row r="236" spans="1:8" ht="15.75">
      <c r="A236" s="4"/>
      <c r="B236" s="4"/>
      <c r="C236" s="8"/>
      <c r="D236" s="8"/>
      <c r="E236" s="8"/>
      <c r="F236" s="8"/>
      <c r="G236" s="8"/>
      <c r="H236" s="8"/>
    </row>
    <row r="237" spans="1:8" ht="15.75">
      <c r="A237" s="4"/>
      <c r="B237" s="4"/>
      <c r="C237" s="8"/>
      <c r="D237" s="8"/>
      <c r="E237" s="8"/>
      <c r="F237" s="8"/>
      <c r="G237" s="8"/>
      <c r="H237" s="8"/>
    </row>
    <row r="238" spans="1:8" ht="15.75">
      <c r="A238" s="4"/>
      <c r="B238" s="4"/>
      <c r="C238" s="8"/>
      <c r="D238" s="8"/>
      <c r="E238" s="8"/>
      <c r="F238" s="8"/>
      <c r="G238" s="8"/>
      <c r="H238" s="8"/>
    </row>
    <row r="239" spans="1:8" ht="15.75">
      <c r="A239" s="4"/>
      <c r="B239" s="4"/>
      <c r="C239" s="8"/>
      <c r="D239" s="8"/>
      <c r="E239" s="8"/>
      <c r="F239" s="8"/>
      <c r="G239" s="8"/>
      <c r="H239" s="8"/>
    </row>
    <row r="240" spans="1:8" ht="15.75">
      <c r="A240" s="4"/>
      <c r="B240" s="4"/>
      <c r="C240" s="8"/>
      <c r="D240" s="8"/>
      <c r="E240" s="8"/>
      <c r="F240" s="8"/>
      <c r="G240" s="8"/>
      <c r="H240" s="8"/>
    </row>
    <row r="241" spans="1:8" ht="15.75">
      <c r="A241" s="4"/>
      <c r="B241" s="4"/>
      <c r="C241" s="8"/>
      <c r="D241" s="8"/>
      <c r="E241" s="8"/>
      <c r="F241" s="8"/>
      <c r="G241" s="8"/>
      <c r="H241" s="8"/>
    </row>
    <row r="242" spans="1:8" ht="15.75">
      <c r="A242" s="4"/>
      <c r="B242" s="4"/>
      <c r="C242" s="8"/>
      <c r="D242" s="8"/>
      <c r="E242" s="8"/>
      <c r="F242" s="8"/>
      <c r="G242" s="8"/>
      <c r="H242" s="8"/>
    </row>
    <row r="243" spans="1:8" ht="15.75">
      <c r="A243" s="4"/>
      <c r="B243" s="4"/>
      <c r="C243" s="8"/>
      <c r="D243" s="8"/>
      <c r="E243" s="8"/>
      <c r="F243" s="8"/>
      <c r="G243" s="8"/>
      <c r="H243" s="8"/>
    </row>
    <row r="244" spans="1:8" ht="15.75">
      <c r="A244" s="4"/>
      <c r="B244" s="4"/>
      <c r="C244" s="8"/>
      <c r="D244" s="8"/>
      <c r="E244" s="8"/>
      <c r="F244" s="8"/>
      <c r="G244" s="8"/>
      <c r="H244" s="8"/>
    </row>
    <row r="245" spans="1:8" ht="15.75">
      <c r="A245" s="4"/>
      <c r="B245" s="4"/>
      <c r="C245" s="8"/>
      <c r="D245" s="8"/>
      <c r="E245" s="8"/>
      <c r="F245" s="8"/>
      <c r="G245" s="8"/>
      <c r="H245" s="8"/>
    </row>
    <row r="246" spans="1:8" ht="15.75">
      <c r="A246" s="4"/>
      <c r="B246" s="4"/>
      <c r="C246" s="8"/>
      <c r="D246" s="8"/>
      <c r="E246" s="8"/>
      <c r="F246" s="8"/>
      <c r="G246" s="8"/>
      <c r="H246" s="8"/>
    </row>
    <row r="247" spans="1:8" ht="15.75">
      <c r="A247" s="4"/>
      <c r="B247" s="4"/>
      <c r="C247" s="8"/>
      <c r="D247" s="8"/>
      <c r="E247" s="8"/>
      <c r="F247" s="8"/>
      <c r="G247" s="8"/>
      <c r="H247" s="8"/>
    </row>
    <row r="248" spans="1:8" ht="15.75">
      <c r="A248" s="4"/>
      <c r="B248" s="4"/>
      <c r="C248" s="8"/>
      <c r="D248" s="8"/>
      <c r="E248" s="8"/>
      <c r="F248" s="8"/>
      <c r="G248" s="8"/>
      <c r="H248" s="8"/>
    </row>
    <row r="249" spans="1:8" ht="15.75">
      <c r="A249" s="4"/>
      <c r="B249" s="4"/>
      <c r="C249" s="8"/>
      <c r="D249" s="8"/>
      <c r="E249" s="8"/>
      <c r="F249" s="8"/>
      <c r="G249" s="8"/>
      <c r="H249" s="8"/>
    </row>
    <row r="250" spans="1:8" ht="15.75">
      <c r="A250" s="4"/>
      <c r="B250" s="4"/>
      <c r="C250" s="8"/>
      <c r="D250" s="8"/>
      <c r="E250" s="8"/>
      <c r="F250" s="8"/>
      <c r="G250" s="8"/>
      <c r="H250" s="8"/>
    </row>
    <row r="251" spans="1:8" ht="15.75">
      <c r="A251" s="4"/>
      <c r="B251" s="4"/>
      <c r="C251" s="8"/>
      <c r="D251" s="8"/>
      <c r="E251" s="8"/>
      <c r="F251" s="8"/>
      <c r="G251" s="8"/>
      <c r="H251" s="8"/>
    </row>
    <row r="252" spans="1:8" ht="15.75">
      <c r="A252" s="4"/>
      <c r="B252" s="4"/>
      <c r="C252" s="8"/>
      <c r="D252" s="8"/>
      <c r="E252" s="8"/>
      <c r="F252" s="8"/>
      <c r="G252" s="8"/>
      <c r="H252" s="8"/>
    </row>
    <row r="253" spans="1:8" ht="15.75">
      <c r="A253" s="4"/>
      <c r="B253" s="4"/>
      <c r="C253" s="8"/>
      <c r="D253" s="8"/>
      <c r="E253" s="8"/>
      <c r="F253" s="8"/>
      <c r="G253" s="8"/>
      <c r="H253" s="8"/>
    </row>
    <row r="254" spans="1:8" ht="15.75">
      <c r="A254" s="4"/>
      <c r="B254" s="4"/>
      <c r="C254" s="8"/>
      <c r="D254" s="8"/>
      <c r="E254" s="8"/>
      <c r="F254" s="8"/>
      <c r="G254" s="8"/>
      <c r="H254" s="8"/>
    </row>
    <row r="255" spans="1:8" ht="15.75">
      <c r="A255" s="4"/>
      <c r="B255" s="4"/>
      <c r="C255" s="8"/>
      <c r="D255" s="8"/>
      <c r="E255" s="8"/>
      <c r="F255" s="8"/>
      <c r="G255" s="8"/>
      <c r="H255" s="8"/>
    </row>
    <row r="256" spans="1:8" ht="15.75">
      <c r="A256" s="4"/>
      <c r="B256" s="4"/>
      <c r="C256" s="8"/>
      <c r="D256" s="8"/>
      <c r="E256" s="8"/>
      <c r="F256" s="8"/>
      <c r="G256" s="8"/>
      <c r="H256" s="8"/>
    </row>
    <row r="257" spans="1:8" ht="15.75">
      <c r="A257" s="4"/>
      <c r="B257" s="4"/>
      <c r="C257" s="8"/>
      <c r="D257" s="8"/>
      <c r="E257" s="8"/>
      <c r="F257" s="8"/>
      <c r="G257" s="8"/>
      <c r="H257" s="8"/>
    </row>
    <row r="258" spans="1:8" ht="15.75">
      <c r="A258" s="4"/>
      <c r="B258" s="4"/>
      <c r="C258" s="8"/>
      <c r="D258" s="8"/>
      <c r="E258" s="8"/>
      <c r="F258" s="8"/>
      <c r="G258" s="8"/>
      <c r="H258" s="8"/>
    </row>
    <row r="259" spans="1:8" ht="15.75">
      <c r="A259" s="4"/>
      <c r="B259" s="4"/>
      <c r="C259" s="8"/>
      <c r="D259" s="8"/>
      <c r="E259" s="8"/>
      <c r="F259" s="8"/>
      <c r="G259" s="8"/>
      <c r="H259" s="8"/>
    </row>
    <row r="260" spans="1:8" ht="15.75">
      <c r="A260" s="4"/>
      <c r="B260" s="4"/>
      <c r="C260" s="8"/>
      <c r="D260" s="8"/>
      <c r="E260" s="8"/>
      <c r="F260" s="8"/>
      <c r="G260" s="8"/>
      <c r="H260" s="8"/>
    </row>
    <row r="261" spans="1:8" ht="15.75">
      <c r="A261" s="4"/>
      <c r="B261" s="4"/>
      <c r="C261" s="8"/>
      <c r="D261" s="8"/>
      <c r="E261" s="8"/>
      <c r="F261" s="8"/>
      <c r="G261" s="8"/>
      <c r="H261" s="8"/>
    </row>
    <row r="262" spans="1:8" ht="15.75">
      <c r="A262" s="4"/>
      <c r="B262" s="4"/>
      <c r="C262" s="8"/>
      <c r="D262" s="8"/>
      <c r="E262" s="8"/>
      <c r="F262" s="8"/>
      <c r="G262" s="8"/>
      <c r="H262" s="8"/>
    </row>
    <row r="263" spans="1:8" ht="15.75">
      <c r="A263" s="4"/>
      <c r="B263" s="4"/>
      <c r="C263" s="8"/>
      <c r="D263" s="8"/>
      <c r="E263" s="8"/>
      <c r="F263" s="8"/>
      <c r="G263" s="8"/>
      <c r="H263" s="8"/>
    </row>
    <row r="264" spans="1:8" ht="15.75">
      <c r="A264" s="4"/>
      <c r="B264" s="4"/>
      <c r="C264" s="8"/>
      <c r="D264" s="8"/>
      <c r="E264" s="8"/>
      <c r="F264" s="8"/>
      <c r="G264" s="8"/>
      <c r="H264" s="8"/>
    </row>
    <row r="265" spans="1:8" ht="15.75">
      <c r="A265" s="4"/>
      <c r="B265" s="4"/>
      <c r="C265" s="8"/>
      <c r="D265" s="8"/>
      <c r="E265" s="8"/>
      <c r="F265" s="8"/>
      <c r="G265" s="8"/>
      <c r="H265" s="8"/>
    </row>
    <row r="266" spans="1:8" ht="15.75">
      <c r="A266" s="4"/>
      <c r="B266" s="4"/>
      <c r="C266" s="8"/>
      <c r="D266" s="8"/>
      <c r="E266" s="8"/>
      <c r="F266" s="8"/>
      <c r="G266" s="8"/>
      <c r="H266" s="8"/>
    </row>
    <row r="267" spans="1:8" ht="15.75">
      <c r="A267" s="4"/>
      <c r="B267" s="4"/>
      <c r="C267" s="8"/>
      <c r="D267" s="8"/>
      <c r="E267" s="8"/>
      <c r="F267" s="8"/>
      <c r="G267" s="8"/>
      <c r="H267" s="8"/>
    </row>
    <row r="268" spans="1:8" ht="15.75">
      <c r="A268" s="4"/>
      <c r="B268" s="4"/>
      <c r="C268" s="8"/>
      <c r="D268" s="8"/>
      <c r="E268" s="8"/>
      <c r="F268" s="8"/>
      <c r="G268" s="8"/>
      <c r="H268" s="8"/>
    </row>
    <row r="269" spans="1:8" ht="15.75">
      <c r="A269" s="4"/>
      <c r="B269" s="4"/>
      <c r="C269" s="8"/>
      <c r="D269" s="8"/>
      <c r="E269" s="8"/>
      <c r="F269" s="8"/>
      <c r="G269" s="8"/>
      <c r="H269" s="8"/>
    </row>
    <row r="270" spans="1:8" ht="15.75">
      <c r="A270" s="4"/>
      <c r="B270" s="4"/>
      <c r="C270" s="8"/>
      <c r="D270" s="8"/>
      <c r="E270" s="8"/>
      <c r="F270" s="8"/>
      <c r="G270" s="8"/>
      <c r="H270" s="8"/>
    </row>
    <row r="271" spans="1:8" ht="15.75">
      <c r="A271" s="4"/>
      <c r="B271" s="4"/>
      <c r="C271" s="8"/>
      <c r="D271" s="8"/>
      <c r="E271" s="8"/>
      <c r="F271" s="8"/>
      <c r="G271" s="8"/>
      <c r="H271" s="8"/>
    </row>
    <row r="272" spans="1:8" ht="15.75">
      <c r="A272" s="4"/>
      <c r="B272" s="4"/>
      <c r="C272" s="8"/>
      <c r="D272" s="8"/>
      <c r="E272" s="8"/>
      <c r="F272" s="8"/>
      <c r="G272" s="8"/>
      <c r="H272" s="8"/>
    </row>
    <row r="273" spans="1:8" ht="15.75">
      <c r="A273" s="4"/>
      <c r="B273" s="4"/>
      <c r="C273" s="8"/>
      <c r="D273" s="8"/>
      <c r="E273" s="8"/>
      <c r="F273" s="8"/>
      <c r="G273" s="8"/>
      <c r="H273" s="8"/>
    </row>
    <row r="274" spans="1:8" ht="15.75">
      <c r="A274" s="4"/>
      <c r="B274" s="4"/>
      <c r="C274" s="8"/>
      <c r="D274" s="8"/>
      <c r="E274" s="8"/>
      <c r="F274" s="8"/>
      <c r="G274" s="8"/>
      <c r="H274" s="8"/>
    </row>
    <row r="275" spans="1:8" ht="15.75">
      <c r="A275" s="4"/>
      <c r="B275" s="4"/>
      <c r="C275" s="8"/>
      <c r="D275" s="8"/>
      <c r="E275" s="8"/>
      <c r="F275" s="8"/>
      <c r="G275" s="8"/>
      <c r="H275" s="8"/>
    </row>
    <row r="276" spans="1:8" ht="15.75">
      <c r="A276" s="4"/>
      <c r="B276" s="4"/>
      <c r="C276" s="8"/>
      <c r="D276" s="8"/>
      <c r="E276" s="8"/>
      <c r="F276" s="8"/>
      <c r="G276" s="8"/>
      <c r="H276" s="8"/>
    </row>
    <row r="277" spans="1:8" ht="15.75">
      <c r="A277" s="4"/>
      <c r="B277" s="4"/>
      <c r="C277" s="8"/>
      <c r="D277" s="8"/>
      <c r="E277" s="8"/>
      <c r="F277" s="8"/>
      <c r="G277" s="8"/>
      <c r="H277" s="8"/>
    </row>
    <row r="278" spans="1:8" ht="15.75">
      <c r="A278" s="4"/>
      <c r="B278" s="4"/>
      <c r="C278" s="8"/>
      <c r="D278" s="8"/>
      <c r="E278" s="8"/>
      <c r="F278" s="8"/>
      <c r="G278" s="8"/>
      <c r="H278" s="8"/>
    </row>
    <row r="279" spans="1:8" ht="15.75">
      <c r="A279" s="4"/>
      <c r="B279" s="4"/>
      <c r="C279" s="8"/>
      <c r="D279" s="8"/>
      <c r="E279" s="8"/>
      <c r="F279" s="8"/>
      <c r="G279" s="8"/>
      <c r="H279" s="8"/>
    </row>
    <row r="280" spans="1:8" ht="15.75">
      <c r="A280" s="4"/>
      <c r="B280" s="4"/>
      <c r="C280" s="8"/>
      <c r="D280" s="8"/>
      <c r="E280" s="8"/>
      <c r="F280" s="8"/>
      <c r="G280" s="8"/>
      <c r="H280" s="8"/>
    </row>
    <row r="281" spans="1:8" ht="15.75">
      <c r="A281" s="4"/>
      <c r="B281" s="4"/>
      <c r="C281" s="8"/>
      <c r="D281" s="8"/>
      <c r="E281" s="8"/>
      <c r="F281" s="8"/>
      <c r="G281" s="8"/>
      <c r="H281" s="8"/>
    </row>
    <row r="282" spans="1:8" ht="15.75">
      <c r="A282" s="4"/>
      <c r="B282" s="4"/>
      <c r="C282" s="8"/>
      <c r="D282" s="8"/>
      <c r="E282" s="8"/>
      <c r="F282" s="8"/>
      <c r="G282" s="8"/>
      <c r="H282" s="8"/>
    </row>
    <row r="283" spans="1:8" ht="15.75">
      <c r="A283" s="4"/>
      <c r="B283" s="4"/>
      <c r="C283" s="8"/>
      <c r="D283" s="8"/>
      <c r="E283" s="8"/>
      <c r="F283" s="8"/>
      <c r="G283" s="8"/>
      <c r="H283" s="8"/>
    </row>
    <row r="284" spans="1:5" ht="15.75">
      <c r="A284" s="4"/>
      <c r="B284" s="4"/>
      <c r="C284" s="8"/>
      <c r="D284" s="8"/>
      <c r="E284" s="8"/>
    </row>
    <row r="285" spans="2:5" ht="15.75">
      <c r="B285" s="4"/>
      <c r="C285" s="8"/>
      <c r="D285" s="8"/>
      <c r="E285" s="8"/>
    </row>
    <row r="286" spans="2:5" ht="15.75">
      <c r="B286" s="4"/>
      <c r="C286" s="8"/>
      <c r="D286" s="8"/>
      <c r="E286" s="8"/>
    </row>
    <row r="287" spans="2:5" ht="15.75">
      <c r="B287" s="4"/>
      <c r="C287" s="8"/>
      <c r="D287" s="8"/>
      <c r="E287" s="8"/>
    </row>
    <row r="288" ht="15.75">
      <c r="E288" s="8"/>
    </row>
    <row r="289" ht="15.75">
      <c r="E289" s="8"/>
    </row>
    <row r="290" ht="15.75">
      <c r="E290" s="8"/>
    </row>
    <row r="291" ht="15.75">
      <c r="E291" s="8"/>
    </row>
  </sheetData>
  <sheetProtection/>
  <mergeCells count="131">
    <mergeCell ref="C90:D90"/>
    <mergeCell ref="B94:H94"/>
    <mergeCell ref="B101:I101"/>
    <mergeCell ref="B170:F170"/>
    <mergeCell ref="B117:C117"/>
    <mergeCell ref="B209:I209"/>
    <mergeCell ref="B203:D203"/>
    <mergeCell ref="B204:D204"/>
    <mergeCell ref="B194:D194"/>
    <mergeCell ref="B195:D195"/>
    <mergeCell ref="B145:C145"/>
    <mergeCell ref="C164:E164"/>
    <mergeCell ref="B118:D118"/>
    <mergeCell ref="B129:H129"/>
    <mergeCell ref="B124:I124"/>
    <mergeCell ref="C99:D99"/>
    <mergeCell ref="C100:D100"/>
    <mergeCell ref="C97:D97"/>
    <mergeCell ref="B103:H103"/>
    <mergeCell ref="B107:H107"/>
    <mergeCell ref="B121:H121"/>
    <mergeCell ref="F130:G130"/>
    <mergeCell ref="B122:I122"/>
    <mergeCell ref="B109:H109"/>
    <mergeCell ref="B199:D199"/>
    <mergeCell ref="B213:D213"/>
    <mergeCell ref="B183:F183"/>
    <mergeCell ref="B200:D200"/>
    <mergeCell ref="B128:H128"/>
    <mergeCell ref="B197:D197"/>
    <mergeCell ref="B206:I206"/>
    <mergeCell ref="B202:D202"/>
    <mergeCell ref="B192:D192"/>
    <mergeCell ref="B218:D218"/>
    <mergeCell ref="B177:C177"/>
    <mergeCell ref="B179:E179"/>
    <mergeCell ref="B181:C181"/>
    <mergeCell ref="B208:D208"/>
    <mergeCell ref="B201:D201"/>
    <mergeCell ref="B196:D196"/>
    <mergeCell ref="B198:D198"/>
    <mergeCell ref="B190:D190"/>
    <mergeCell ref="B191:D191"/>
    <mergeCell ref="B143:I143"/>
    <mergeCell ref="B125:H125"/>
    <mergeCell ref="B116:C116"/>
    <mergeCell ref="B142:H142"/>
    <mergeCell ref="B133:C133"/>
    <mergeCell ref="B138:H138"/>
    <mergeCell ref="B139:I139"/>
    <mergeCell ref="B119:I119"/>
    <mergeCell ref="B49:C49"/>
    <mergeCell ref="B59:I59"/>
    <mergeCell ref="C95:D95"/>
    <mergeCell ref="B106:H106"/>
    <mergeCell ref="B55:H55"/>
    <mergeCell ref="B56:I56"/>
    <mergeCell ref="B61:D61"/>
    <mergeCell ref="B58:H58"/>
    <mergeCell ref="B92:I92"/>
    <mergeCell ref="C91:D91"/>
    <mergeCell ref="B115:D115"/>
    <mergeCell ref="D77:E77"/>
    <mergeCell ref="B50:C50"/>
    <mergeCell ref="B51:C51"/>
    <mergeCell ref="C86:D86"/>
    <mergeCell ref="B80:E80"/>
    <mergeCell ref="D70:E70"/>
    <mergeCell ref="B104:I104"/>
    <mergeCell ref="B105:I105"/>
    <mergeCell ref="B111:D111"/>
    <mergeCell ref="C98:D98"/>
    <mergeCell ref="D72:E72"/>
    <mergeCell ref="C96:D96"/>
    <mergeCell ref="G95:H96"/>
    <mergeCell ref="D75:E75"/>
    <mergeCell ref="B85:H85"/>
    <mergeCell ref="G86:H87"/>
    <mergeCell ref="C87:D87"/>
    <mergeCell ref="C88:D88"/>
    <mergeCell ref="C89:D89"/>
    <mergeCell ref="B62:H62"/>
    <mergeCell ref="C66:F66"/>
    <mergeCell ref="C69:F69"/>
    <mergeCell ref="D67:E67"/>
    <mergeCell ref="D46:E46"/>
    <mergeCell ref="F46:G46"/>
    <mergeCell ref="J48:K48"/>
    <mergeCell ref="J47:K47"/>
    <mergeCell ref="H47:I47"/>
    <mergeCell ref="F48:G48"/>
    <mergeCell ref="H48:I48"/>
    <mergeCell ref="H46:K46"/>
    <mergeCell ref="C12:H12"/>
    <mergeCell ref="B40:H40"/>
    <mergeCell ref="B15:I15"/>
    <mergeCell ref="B26:H26"/>
    <mergeCell ref="B27:I27"/>
    <mergeCell ref="B29:H29"/>
    <mergeCell ref="B14:I14"/>
    <mergeCell ref="C31:H31"/>
    <mergeCell ref="B30:H30"/>
    <mergeCell ref="B22:H22"/>
    <mergeCell ref="A8:I8"/>
    <mergeCell ref="A9:I9"/>
    <mergeCell ref="A10:I10"/>
    <mergeCell ref="A11:I11"/>
    <mergeCell ref="B34:I34"/>
    <mergeCell ref="B18:I18"/>
    <mergeCell ref="B17:I17"/>
    <mergeCell ref="B16:I16"/>
    <mergeCell ref="B33:H33"/>
    <mergeCell ref="B23:H23"/>
    <mergeCell ref="B20:I20"/>
    <mergeCell ref="C74:F74"/>
    <mergeCell ref="B37:H37"/>
    <mergeCell ref="B134:C134"/>
    <mergeCell ref="D48:E48"/>
    <mergeCell ref="B45:H45"/>
    <mergeCell ref="B38:I38"/>
    <mergeCell ref="B42:I42"/>
    <mergeCell ref="B44:I44"/>
    <mergeCell ref="D47:E47"/>
    <mergeCell ref="F47:G47"/>
    <mergeCell ref="B193:E193"/>
    <mergeCell ref="C152:D152"/>
    <mergeCell ref="C154:E154"/>
    <mergeCell ref="C162:E162"/>
    <mergeCell ref="B176:C176"/>
    <mergeCell ref="C155:E155"/>
    <mergeCell ref="B175:E175"/>
  </mergeCells>
  <printOptions/>
  <pageMargins left="0.62992125984252" right="0.393700787401575" top="0.590551181102362" bottom="0.354330708661417" header="0.393700787401575" footer="0.196850393700787"/>
  <pageSetup fitToHeight="4" horizontalDpi="600" verticalDpi="600" orientation="portrait" scale="70" r:id="rId2"/>
  <headerFooter alignWithMargins="0">
    <oddFooter>&amp;CPage &amp;P of &amp;N</oddFooter>
  </headerFooter>
  <rowBreaks count="4" manualBreakCount="4">
    <brk id="32" max="8" man="1"/>
    <brk id="82" max="8" man="1"/>
    <brk id="127" max="8" man="1"/>
    <brk id="16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cp:lastModifiedBy>
  <cp:lastPrinted>2013-11-11T02:31:02Z</cp:lastPrinted>
  <dcterms:created xsi:type="dcterms:W3CDTF">2002-11-14T19:07:56Z</dcterms:created>
  <dcterms:modified xsi:type="dcterms:W3CDTF">2013-11-19T06:24:00Z</dcterms:modified>
  <cp:category/>
  <cp:version/>
  <cp:contentType/>
  <cp:contentStatus/>
</cp:coreProperties>
</file>